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workbookProtection workbookAlgorithmName="SHA-512" workbookHashValue="3hPxgXVgVVOlaaUFY43OCc/V9Q61nogseKez7mEiJAV44pR8pJ5zJATGanzHdjanWQcwrANge/puLYrcD03xHg==" workbookSaltValue="nsF25TyGqlWhAZyA9Gqz9Q==" workbookSpinCount="100000" lockStructure="1"/>
  <bookViews>
    <workbookView xWindow="-120" yWindow="-120" windowWidth="29040" windowHeight="15840" tabRatio="905" firstSheet="6" activeTab="16"/>
  </bookViews>
  <sheets>
    <sheet name="Arkusz IZ" sheetId="20" state="hidden" r:id="rId1"/>
    <sheet name="Dane projektu" sheetId="17" state="hidden" r:id="rId2"/>
    <sheet name="Fiszka projektu" sheetId="4" r:id="rId3"/>
    <sheet name="I. Informacje ogólne o projekci" sheetId="5" r:id="rId4"/>
    <sheet name="II. Identyfikacja Wnioskodawcy" sheetId="8" r:id="rId5"/>
    <sheet name="III. Cel i uzasadnienie realiza" sheetId="9" r:id="rId6"/>
    <sheet name="IV. Zdolność do realizacji" sheetId="11" r:id="rId7"/>
    <sheet name="V. Aspekty Finansowe" sheetId="6" r:id="rId8"/>
    <sheet name="Słowniki" sheetId="7" state="hidden" r:id="rId9"/>
    <sheet name="VI. Harmonogram płatności" sheetId="15" r:id="rId10"/>
    <sheet name="VII. Zgodność projektu" sheetId="12" r:id="rId11"/>
    <sheet name="VIII. Wskaźniki produktu" sheetId="2" r:id="rId12"/>
    <sheet name="VIII. Wskaźniki rezultatu" sheetId="1" r:id="rId13"/>
    <sheet name="IX. Powiazanie projektu" sheetId="13" r:id="rId14"/>
    <sheet name="X. Zakres R-F" sheetId="16" r:id="rId15"/>
    <sheet name="XI. Deklaracja wnioskodawcy" sheetId="14" r:id="rId16"/>
    <sheet name="XII. Załączniki" sheetId="18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0" hidden="1">'Arkusz IZ'!$B$4:$GJ$5</definedName>
    <definedName name="_Hlk501308983" localSheetId="0">'Arkusz IZ'!#REF!</definedName>
    <definedName name="_Hlk503969354" localSheetId="0">'Arkusz IZ'!#REF!</definedName>
    <definedName name="_Hlk517862472" localSheetId="0">'Arkusz IZ'!#REF!</definedName>
    <definedName name="_Hlk517877134" localSheetId="0">'Arkusz IZ'!#REF!</definedName>
    <definedName name="_Hlk517940664" localSheetId="0">'Arkusz IZ'!#REF!</definedName>
    <definedName name="_Hlk518469148" localSheetId="0">'Arkusz IZ'!#REF!</definedName>
    <definedName name="_Hlk518648991" localSheetId="0">'Arkusz IZ'!#REF!</definedName>
    <definedName name="adres">'VIII. Wskaźniki rezultatu'!#REF!</definedName>
    <definedName name="bariera">Słowniki!$C$5:$C$6</definedName>
    <definedName name="cbr">Słowniki!$C$2:$C$3</definedName>
    <definedName name="dokrej">Słowniki!$E$15:$E$16</definedName>
    <definedName name="dyrekcja">[1]Słowniki!$F$2:$F$5</definedName>
    <definedName name="dzialalnoscgosp">Słowniki!$A$31:$A$54</definedName>
    <definedName name="dzialgosp">[2]Arkusz4!$A$13:$A$36</definedName>
    <definedName name="ekspercifinansowi">[1]Eksperci!$F$2:$F$20</definedName>
    <definedName name="ekspercimerytoryczni">[1]Eksperci!$A$2:$A$78</definedName>
    <definedName name="exc_dziesiatki">{"dziesięć";"dwadzieścia";"trzydzieści";"czterdzieści";"pięćdziesiąt";"sześćdziesiąt";"siedemdziesiąt";"osiemdziesiąt";"dziewięćdziesiąt"}</definedName>
    <definedName name="exc_jednosci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_setki">{"sto";"dwieście";"trzysta";"czterysta";"pięćset";"sześćset";"siedemset";"osiemset";"dziewięćset"}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formawlasnosci">Słowniki!$A$714:$A$719</definedName>
    <definedName name="formwsp">Słowniki!$O$2:$O$6</definedName>
    <definedName name="formwsp1">Słowniki!$O$2:$O$7</definedName>
    <definedName name="formyzatrudnienia">Słowniki!$E$3:$E$9</definedName>
    <definedName name="kategoriakosztow">Słowniki!$A$749:$A$766</definedName>
    <definedName name="kis">Słowniki!$A$2:$A$16</definedName>
    <definedName name="kis_2020">Słowniki!$X$2:$X$15</definedName>
    <definedName name="kkk">Słowniki!$A$722:$A$735</definedName>
    <definedName name="kkk_2020">Słowniki!$B$722:$B$737</definedName>
    <definedName name="krytfakulpkt">[1]Słowniki!$P$2:$P$25</definedName>
    <definedName name="krytobligo">[1]Słowniki!$O$2:$O$11</definedName>
    <definedName name="liczba">Słowniki!$K$21:$K$23</definedName>
    <definedName name="nazwa" localSheetId="3">'I. Informacje ogólne o projekci'!#REF!</definedName>
    <definedName name="nazwa" localSheetId="4">'II. Identyfikacja Wnioskodawcy'!#REF!</definedName>
    <definedName name="nazwa" localSheetId="6">'IV. Zdolność do realizacji'!#REF!</definedName>
    <definedName name="nazwa" localSheetId="13">'IX. Powiazanie projektu'!#REF!</definedName>
    <definedName name="nazwa" localSheetId="7">'V. Aspekty Finansowe'!#REF!</definedName>
    <definedName name="nazwa" localSheetId="9">'VI. Harmonogram płatności'!#REF!</definedName>
    <definedName name="nazwa" localSheetId="10">'VII. Zgodność projektu'!#REF!</definedName>
    <definedName name="nazwa" localSheetId="15">'XI. Deklaracja wnioskodawcy'!#REF!</definedName>
    <definedName name="nazwa" localSheetId="16">'XII. Załączniki'!#REF!</definedName>
    <definedName name="nazwa">'Fiszka projektu'!#REF!</definedName>
    <definedName name="nazwazadania">Słowniki!$A$738:$A$746</definedName>
    <definedName name="nd">[1]Słowniki!$L$2</definedName>
    <definedName name="ndrezygnacja">[1]Słowniki!$E$6</definedName>
    <definedName name="nrkis">[2]Arkusz4!$D$13:$D$27</definedName>
    <definedName name="nuts">Słowniki!$C$21:$C$94</definedName>
    <definedName name="_xlnm.Print_Area" localSheetId="0">'Arkusz IZ'!$B$2:$B$4</definedName>
    <definedName name="_xlnm.Print_Area" localSheetId="2">'Fiszka projektu'!$A$1:$AG$90</definedName>
    <definedName name="_xlnm.Print_Area" localSheetId="3">'I. Informacje ogólne o projekci'!$A$1:$AG$159</definedName>
    <definedName name="_xlnm.Print_Area" localSheetId="4">'II. Identyfikacja Wnioskodawcy'!$A$1:$AG$75</definedName>
    <definedName name="_xlnm.Print_Area" localSheetId="5">'III. Cel i uzasadnienie realiza'!$A$1:$AG$191</definedName>
    <definedName name="_xlnm.Print_Area" localSheetId="6">'IV. Zdolność do realizacji'!$A$1:$AG$784</definedName>
    <definedName name="_xlnm.Print_Area" localSheetId="13">'IX. Powiazanie projektu'!$A$1:$AG$32</definedName>
    <definedName name="_xlnm.Print_Area" localSheetId="7">'V. Aspekty Finansowe'!$A$1:$AG$55</definedName>
    <definedName name="_xlnm.Print_Area" localSheetId="9">'VI. Harmonogram płatności'!$A$1:$AG$39</definedName>
    <definedName name="_xlnm.Print_Area" localSheetId="10">'VII. Zgodność projektu'!$A$1:$AG$77</definedName>
    <definedName name="_xlnm.Print_Area" localSheetId="11">'VIII. Wskaźniki produktu'!$A$1:$F$56</definedName>
    <definedName name="_xlnm.Print_Area" localSheetId="12">'VIII. Wskaźniki rezultatu'!$A$1:$AM$113</definedName>
    <definedName name="_xlnm.Print_Area" localSheetId="14">'X. Zakres R-F'!$A$1:$AA$260</definedName>
    <definedName name="_xlnm.Print_Area" localSheetId="16">'XII. Załączniki'!$A$1:$AG$33</definedName>
    <definedName name="OLE_LINK5" localSheetId="0">'Arkusz IZ'!#REF!</definedName>
    <definedName name="oswpkt24">Słowniki!$Z$2:$Z$6</definedName>
    <definedName name="oswpkt8">Słowniki!$AB$2:$AB$5</definedName>
    <definedName name="pkd">Słowniki!$A$57:$A$711</definedName>
    <definedName name="płeć">[1]!Tabela1[Kolumna1]</definedName>
    <definedName name="POZNEGBZ">[1]Słowniki!$N$1:$N$3</definedName>
    <definedName name="pozneutral">Słowniki!$C$8:$C$9</definedName>
    <definedName name="pracownicy">[3]!Tabela1[Imie i Nazwisko]</definedName>
    <definedName name="pracownik">[1]Słowniki!$A$2:$A$10</definedName>
    <definedName name="rodzajplatnosci">Słowniki!$G$15:$G$17</definedName>
    <definedName name="rodzajpodmiotu">Słowniki!$K$6:$K$9</definedName>
    <definedName name="rodzajprzedsiebiorstwa">Słowniki!$K$13:$K$15</definedName>
    <definedName name="slownie">'[4]Excelblog.pl - Kwoty słownie'!$B$8</definedName>
    <definedName name="sor">Słowniki!$A$19:$A$27</definedName>
    <definedName name="sornd">Słowniki!$A$19:$A$28</definedName>
    <definedName name="statdok">Słowniki!$M$1:$M$3</definedName>
    <definedName name="status">Słowniki!$K$13:$K$15</definedName>
    <definedName name="taknie" localSheetId="0">[1]Słowniki!$C$2:$C$3</definedName>
    <definedName name="taknie">Słowniki!$C$15:$C$16</definedName>
    <definedName name="takniecz">Słowniki!$I$21:$I$23</definedName>
    <definedName name="takniend">Słowniki!$D$15:$D$17</definedName>
    <definedName name="taknierezygnacja">[1]Słowniki!$E$8:$E$10</definedName>
    <definedName name="tn">Słowniki!$A$769:$A$770</definedName>
    <definedName name="tytuł" localSheetId="3">'I. Informacje ogólne o projekci'!#REF!</definedName>
    <definedName name="tytuł" localSheetId="4">'II. Identyfikacja Wnioskodawcy'!#REF!</definedName>
    <definedName name="tytuł" localSheetId="6">'IV. Zdolność do realizacji'!#REF!</definedName>
    <definedName name="tytuł" localSheetId="13">'IX. Powiazanie projektu'!#REF!</definedName>
    <definedName name="tytuł" localSheetId="7">'V. Aspekty Finansowe'!#REF!</definedName>
    <definedName name="tytuł" localSheetId="9">'VI. Harmonogram płatności'!#REF!</definedName>
    <definedName name="tytuł" localSheetId="10">'VII. Zgodność projektu'!#REF!</definedName>
    <definedName name="tytuł" localSheetId="15">'XI. Deklaracja wnioskodawcy'!#REF!</definedName>
    <definedName name="tytuł" localSheetId="16">'XII. Załączniki'!#REF!</definedName>
    <definedName name="tytuł">'Fiszka projektu'!#REF!</definedName>
    <definedName name="_xlnm.Print_Titles" localSheetId="11">'VIII. Wskaźniki produktu'!$4:$4</definedName>
    <definedName name="_xlnm.Print_Titles" localSheetId="12">'VIII. Wskaźniki rezultatu'!$3:$4</definedName>
    <definedName name="wielkosc">Słowniki!$K$16:$K$18</definedName>
    <definedName name="wielkoscprzedsiebiorstwa">Słowniki!$K$16:$K$19</definedName>
    <definedName name="wintel">Słowniki!$G$7:$G$11</definedName>
    <definedName name="woj">Słowniki!$I$2:$I$18</definedName>
    <definedName name="wojwoj">Słowniki!$H$2:$H$17</definedName>
    <definedName name="wyksztalcenie">Słowniki!$K$2:$K$3</definedName>
    <definedName name="zakresinterwencji">Słowniki!$G$2:$G$3</definedName>
    <definedName name="źródło">[1]Słowniki!$J$2:$J$10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" i="18" l="1"/>
  <c r="AF3" i="16" l="1"/>
  <c r="AL2" i="13"/>
  <c r="AT3" i="1"/>
  <c r="AT4" i="1"/>
  <c r="L4" i="2"/>
  <c r="AM2" i="12"/>
  <c r="AM3" i="15"/>
  <c r="AL2" i="6"/>
  <c r="AM3" i="11"/>
  <c r="AL2" i="9"/>
  <c r="AL2" i="8"/>
  <c r="M8" i="5" l="1"/>
  <c r="G84" i="1" l="1"/>
  <c r="G17" i="8"/>
  <c r="P773" i="11" l="1"/>
  <c r="P784" i="11" l="1"/>
  <c r="P783" i="11"/>
  <c r="P782" i="11"/>
  <c r="P781" i="11"/>
  <c r="P780" i="11"/>
  <c r="AB778" i="11"/>
  <c r="V778" i="11"/>
  <c r="P778" i="11"/>
  <c r="J778" i="11"/>
  <c r="E778" i="11"/>
  <c r="A778" i="11"/>
  <c r="P779" i="11" s="1"/>
  <c r="P777" i="11"/>
  <c r="P776" i="11"/>
  <c r="P775" i="11"/>
  <c r="P774" i="11"/>
  <c r="AB771" i="11"/>
  <c r="V771" i="11"/>
  <c r="P771" i="11"/>
  <c r="J771" i="11"/>
  <c r="E771" i="11"/>
  <c r="A771" i="11"/>
  <c r="P772" i="11" s="1"/>
  <c r="P770" i="11"/>
  <c r="P769" i="11"/>
  <c r="P768" i="11"/>
  <c r="P767" i="11"/>
  <c r="P766" i="11"/>
  <c r="AB764" i="11"/>
  <c r="V764" i="11"/>
  <c r="P764" i="11"/>
  <c r="J764" i="11"/>
  <c r="E764" i="11"/>
  <c r="A764" i="11"/>
  <c r="P765" i="11" s="1"/>
  <c r="P763" i="11"/>
  <c r="P762" i="11"/>
  <c r="P761" i="11"/>
  <c r="P760" i="11"/>
  <c r="P759" i="11"/>
  <c r="AB757" i="11"/>
  <c r="V757" i="11"/>
  <c r="P757" i="11"/>
  <c r="J757" i="11"/>
  <c r="E757" i="11"/>
  <c r="A757" i="11"/>
  <c r="P758" i="11" s="1"/>
  <c r="P756" i="11"/>
  <c r="P755" i="11"/>
  <c r="P754" i="11"/>
  <c r="P753" i="11"/>
  <c r="P752" i="11"/>
  <c r="AB750" i="11"/>
  <c r="V750" i="11"/>
  <c r="P750" i="11"/>
  <c r="J750" i="11"/>
  <c r="E750" i="11"/>
  <c r="A750" i="11"/>
  <c r="P751" i="11" s="1"/>
  <c r="P749" i="11"/>
  <c r="P748" i="11"/>
  <c r="P747" i="11"/>
  <c r="P746" i="11"/>
  <c r="P745" i="11"/>
  <c r="AB743" i="11"/>
  <c r="V743" i="11"/>
  <c r="P743" i="11"/>
  <c r="J743" i="11"/>
  <c r="E743" i="11"/>
  <c r="A743" i="11"/>
  <c r="P744" i="11" s="1"/>
  <c r="P742" i="11"/>
  <c r="P741" i="11"/>
  <c r="P740" i="11"/>
  <c r="P739" i="11"/>
  <c r="P738" i="11"/>
  <c r="AB736" i="11"/>
  <c r="V736" i="11"/>
  <c r="P736" i="11"/>
  <c r="J736" i="11"/>
  <c r="E736" i="11"/>
  <c r="A736" i="11"/>
  <c r="P737" i="11" s="1"/>
  <c r="P735" i="11"/>
  <c r="P734" i="11"/>
  <c r="P733" i="11"/>
  <c r="P732" i="11"/>
  <c r="P731" i="11"/>
  <c r="AB729" i="11"/>
  <c r="V729" i="11"/>
  <c r="P729" i="11"/>
  <c r="J729" i="11"/>
  <c r="E729" i="11"/>
  <c r="A729" i="11"/>
  <c r="P730" i="11" s="1"/>
  <c r="P728" i="11"/>
  <c r="P727" i="11"/>
  <c r="P726" i="11"/>
  <c r="P725" i="11"/>
  <c r="P724" i="11"/>
  <c r="AB722" i="11"/>
  <c r="V722" i="11"/>
  <c r="P722" i="11"/>
  <c r="J722" i="11"/>
  <c r="E722" i="11"/>
  <c r="A722" i="11"/>
  <c r="P723" i="11" s="1"/>
  <c r="P721" i="11"/>
  <c r="P720" i="11"/>
  <c r="P719" i="11"/>
  <c r="P718" i="11"/>
  <c r="P717" i="11"/>
  <c r="AB715" i="11"/>
  <c r="V715" i="11"/>
  <c r="P715" i="11"/>
  <c r="J715" i="11"/>
  <c r="E715" i="11"/>
  <c r="A715" i="11"/>
  <c r="P716" i="11" s="1"/>
  <c r="A708" i="11"/>
  <c r="P710" i="11"/>
  <c r="P702" i="11"/>
  <c r="A696" i="11"/>
  <c r="P697" i="11" s="1"/>
  <c r="P695" i="11"/>
  <c r="P691" i="11"/>
  <c r="AB689" i="11"/>
  <c r="V689" i="11"/>
  <c r="P689" i="11"/>
  <c r="A689" i="11"/>
  <c r="P690" i="11" s="1"/>
  <c r="A682" i="11"/>
  <c r="P683" i="11" s="1"/>
  <c r="A675" i="11"/>
  <c r="P676" i="11" s="1"/>
  <c r="A668" i="11"/>
  <c r="P669" i="11" s="1"/>
  <c r="P667" i="11"/>
  <c r="AB661" i="11"/>
  <c r="V661" i="11"/>
  <c r="A661" i="11"/>
  <c r="P662" i="11" s="1"/>
  <c r="P660" i="11"/>
  <c r="P659" i="11"/>
  <c r="AB654" i="11"/>
  <c r="V654" i="11"/>
  <c r="P654" i="11"/>
  <c r="A654" i="11"/>
  <c r="P655" i="11" s="1"/>
  <c r="P651" i="11"/>
  <c r="AB647" i="11"/>
  <c r="V647" i="11"/>
  <c r="A647" i="11"/>
  <c r="P648" i="11" s="1"/>
  <c r="P646" i="11"/>
  <c r="P645" i="11"/>
  <c r="P644" i="11"/>
  <c r="AB640" i="11"/>
  <c r="V640" i="11"/>
  <c r="P640" i="11"/>
  <c r="J640" i="11"/>
  <c r="E640" i="11"/>
  <c r="A640" i="11"/>
  <c r="P641" i="11" s="1"/>
  <c r="A633" i="11"/>
  <c r="P634" i="11" s="1"/>
  <c r="J682" i="11" l="1"/>
  <c r="P696" i="11"/>
  <c r="P688" i="11"/>
  <c r="V696" i="11"/>
  <c r="P653" i="11"/>
  <c r="AB668" i="11"/>
  <c r="V682" i="11"/>
  <c r="P693" i="11"/>
  <c r="AB696" i="11"/>
  <c r="P643" i="11"/>
  <c r="P647" i="11"/>
  <c r="AB682" i="11"/>
  <c r="J689" i="11"/>
  <c r="P694" i="11"/>
  <c r="P701" i="11"/>
  <c r="AB708" i="11"/>
  <c r="P685" i="11"/>
  <c r="P652" i="11"/>
  <c r="P682" i="11"/>
  <c r="E682" i="11"/>
  <c r="P686" i="11"/>
  <c r="P687" i="11"/>
  <c r="J647" i="11"/>
  <c r="P635" i="11"/>
  <c r="P678" i="11"/>
  <c r="J633" i="11"/>
  <c r="P663" i="11"/>
  <c r="P671" i="11"/>
  <c r="P679" i="11"/>
  <c r="P633" i="11"/>
  <c r="P656" i="11"/>
  <c r="J668" i="11"/>
  <c r="P675" i="11"/>
  <c r="P713" i="11"/>
  <c r="V633" i="11"/>
  <c r="P639" i="11"/>
  <c r="P649" i="11"/>
  <c r="E654" i="11"/>
  <c r="P657" i="11"/>
  <c r="J661" i="11"/>
  <c r="P665" i="11"/>
  <c r="P668" i="11"/>
  <c r="P673" i="11"/>
  <c r="V675" i="11"/>
  <c r="P681" i="11"/>
  <c r="E696" i="11"/>
  <c r="P699" i="11"/>
  <c r="P708" i="11"/>
  <c r="P714" i="11"/>
  <c r="AB633" i="11"/>
  <c r="P642" i="11"/>
  <c r="E647" i="11"/>
  <c r="P650" i="11"/>
  <c r="J654" i="11"/>
  <c r="P658" i="11"/>
  <c r="P661" i="11"/>
  <c r="P666" i="11"/>
  <c r="V668" i="11"/>
  <c r="P674" i="11"/>
  <c r="AB675" i="11"/>
  <c r="P684" i="11"/>
  <c r="E689" i="11"/>
  <c r="P692" i="11"/>
  <c r="J696" i="11"/>
  <c r="P700" i="11"/>
  <c r="V708" i="11"/>
  <c r="P677" i="11"/>
  <c r="P636" i="11"/>
  <c r="P711" i="11"/>
  <c r="E633" i="11"/>
  <c r="P637" i="11"/>
  <c r="E668" i="11"/>
  <c r="P712" i="11"/>
  <c r="P670" i="11"/>
  <c r="P638" i="11"/>
  <c r="P664" i="11"/>
  <c r="P680" i="11"/>
  <c r="J708" i="11"/>
  <c r="E675" i="11"/>
  <c r="J675" i="11"/>
  <c r="E661" i="11"/>
  <c r="P672" i="11"/>
  <c r="P698" i="11"/>
  <c r="P709" i="11"/>
  <c r="E708" i="11"/>
  <c r="E111" i="17" l="1"/>
  <c r="E112" i="17"/>
  <c r="D112" i="17"/>
  <c r="C112" i="17"/>
  <c r="A112" i="17"/>
  <c r="D111" i="17" l="1"/>
  <c r="C111" i="17"/>
  <c r="A111" i="17"/>
  <c r="E110" i="17"/>
  <c r="D110" i="17"/>
  <c r="C110" i="17"/>
  <c r="A110" i="17"/>
  <c r="E109" i="17"/>
  <c r="D109" i="17"/>
  <c r="C109" i="17"/>
  <c r="A109" i="17"/>
  <c r="E108" i="17"/>
  <c r="D108" i="17"/>
  <c r="C108" i="17"/>
  <c r="A108" i="17"/>
  <c r="E107" i="17"/>
  <c r="D107" i="17"/>
  <c r="C107" i="17"/>
  <c r="A107" i="17"/>
  <c r="E106" i="17"/>
  <c r="D106" i="17"/>
  <c r="C106" i="17"/>
  <c r="A106" i="17"/>
  <c r="E105" i="17"/>
  <c r="D105" i="17"/>
  <c r="C105" i="17"/>
  <c r="A105" i="17"/>
  <c r="D7" i="1" l="1"/>
  <c r="Q14" i="6"/>
  <c r="P14" i="6"/>
  <c r="O14" i="6"/>
  <c r="Q10" i="6"/>
  <c r="P10" i="6"/>
  <c r="O10" i="6"/>
  <c r="AK2" i="18" l="1"/>
  <c r="AJ2" i="18"/>
  <c r="AI2" i="18"/>
  <c r="AH2" i="18"/>
  <c r="AE3" i="16"/>
  <c r="AD3" i="16"/>
  <c r="AC3" i="16"/>
  <c r="AB3" i="16"/>
  <c r="AK2" i="13"/>
  <c r="AJ2" i="13"/>
  <c r="AI2" i="13"/>
  <c r="AH2" i="13"/>
  <c r="AS4" i="1"/>
  <c r="AR4" i="1"/>
  <c r="AQ4" i="1"/>
  <c r="AP4" i="1"/>
  <c r="AS3" i="1"/>
  <c r="AR3" i="1"/>
  <c r="AQ3" i="1"/>
  <c r="AP3" i="1"/>
  <c r="K4" i="2"/>
  <c r="J4" i="2"/>
  <c r="I4" i="2"/>
  <c r="H4" i="2"/>
  <c r="AL2" i="12"/>
  <c r="AK2" i="12"/>
  <c r="AJ2" i="12"/>
  <c r="AI2" i="12"/>
  <c r="AL3" i="15"/>
  <c r="AK3" i="15"/>
  <c r="AJ3" i="15"/>
  <c r="AI3" i="15"/>
  <c r="AK2" i="6"/>
  <c r="AJ2" i="6"/>
  <c r="AI2" i="6"/>
  <c r="AH2" i="6"/>
  <c r="AL3" i="11"/>
  <c r="AK3" i="11"/>
  <c r="AJ3" i="11"/>
  <c r="AI3" i="11"/>
  <c r="AK2" i="9"/>
  <c r="AJ2" i="9"/>
  <c r="AI2" i="9"/>
  <c r="AH2" i="9"/>
  <c r="AK2" i="8"/>
  <c r="AJ2" i="8"/>
  <c r="AI2" i="8"/>
  <c r="AH2" i="8"/>
  <c r="AC30" i="15"/>
  <c r="AC29" i="15"/>
  <c r="AC28" i="15"/>
  <c r="AC27" i="15"/>
  <c r="AC26" i="15"/>
  <c r="AC25" i="15"/>
  <c r="AC24" i="15"/>
  <c r="B113" i="1"/>
  <c r="A111" i="1"/>
  <c r="A128" i="17" s="1"/>
  <c r="B110" i="1"/>
  <c r="A108" i="1"/>
  <c r="A127" i="17" s="1"/>
  <c r="B107" i="1"/>
  <c r="A105" i="1"/>
  <c r="A126" i="17" s="1"/>
  <c r="B104" i="1"/>
  <c r="A102" i="1"/>
  <c r="A125" i="17" s="1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31" i="15"/>
  <c r="AC32" i="15"/>
  <c r="AC33" i="15"/>
  <c r="B101" i="1"/>
  <c r="A99" i="1"/>
  <c r="A124" i="17" s="1"/>
  <c r="B42" i="2"/>
  <c r="B44" i="2" s="1"/>
  <c r="B45" i="2"/>
  <c r="B47" i="2" s="1"/>
  <c r="B48" i="2"/>
  <c r="B50" i="2" s="1"/>
  <c r="B51" i="2"/>
  <c r="B53" i="2" s="1"/>
  <c r="E94" i="17"/>
  <c r="D94" i="17"/>
  <c r="C94" i="17"/>
  <c r="A94" i="17"/>
  <c r="E93" i="17"/>
  <c r="D93" i="17"/>
  <c r="C93" i="17"/>
  <c r="A93" i="17"/>
  <c r="A97" i="17" l="1"/>
  <c r="A98" i="17"/>
  <c r="A100" i="17"/>
  <c r="A99" i="17"/>
  <c r="D45" i="2"/>
  <c r="D98" i="17" s="1"/>
  <c r="E45" i="2"/>
  <c r="E98" i="17" s="1"/>
  <c r="D42" i="2"/>
  <c r="D97" i="17" s="1"/>
  <c r="E42" i="2"/>
  <c r="E97" i="17" s="1"/>
  <c r="D48" i="2"/>
  <c r="D99" i="17" s="1"/>
  <c r="E48" i="2"/>
  <c r="E99" i="17" s="1"/>
  <c r="D51" i="2"/>
  <c r="D100" i="17" s="1"/>
  <c r="E51" i="2"/>
  <c r="E100" i="17" s="1"/>
  <c r="E87" i="17"/>
  <c r="A87" i="17"/>
  <c r="E84" i="17"/>
  <c r="D84" i="17"/>
  <c r="C84" i="17"/>
  <c r="A84" i="17"/>
  <c r="E83" i="17"/>
  <c r="D83" i="17"/>
  <c r="C83" i="17"/>
  <c r="A83" i="17"/>
  <c r="E82" i="17"/>
  <c r="D82" i="17"/>
  <c r="C82" i="17"/>
  <c r="A82" i="17"/>
  <c r="C60" i="17"/>
  <c r="A60" i="17"/>
  <c r="E78" i="17"/>
  <c r="D78" i="17"/>
  <c r="C78" i="17"/>
  <c r="A78" i="17"/>
  <c r="E77" i="17"/>
  <c r="D77" i="17"/>
  <c r="C77" i="17"/>
  <c r="A77" i="17"/>
  <c r="C76" i="17"/>
  <c r="A76" i="17"/>
  <c r="E75" i="17"/>
  <c r="D75" i="17"/>
  <c r="C75" i="17"/>
  <c r="A75" i="17"/>
  <c r="E74" i="17"/>
  <c r="D74" i="17"/>
  <c r="C74" i="17"/>
  <c r="A74" i="17"/>
  <c r="E73" i="17"/>
  <c r="D73" i="17"/>
  <c r="A73" i="17"/>
  <c r="E72" i="17"/>
  <c r="D72" i="17"/>
  <c r="A72" i="17"/>
  <c r="D71" i="17"/>
  <c r="C71" i="17"/>
  <c r="A71" i="17"/>
  <c r="E55" i="17"/>
  <c r="D55" i="17"/>
  <c r="C55" i="17"/>
  <c r="A55" i="17"/>
  <c r="E54" i="17"/>
  <c r="D54" i="17"/>
  <c r="C54" i="17"/>
  <c r="A54" i="17"/>
  <c r="C53" i="17"/>
  <c r="A53" i="17"/>
  <c r="E52" i="17"/>
  <c r="D52" i="17"/>
  <c r="C52" i="17"/>
  <c r="A52" i="17"/>
  <c r="E51" i="17"/>
  <c r="D51" i="17"/>
  <c r="C51" i="17"/>
  <c r="A51" i="17"/>
  <c r="E50" i="17"/>
  <c r="D50" i="17"/>
  <c r="A50" i="17"/>
  <c r="E49" i="17"/>
  <c r="D49" i="17"/>
  <c r="A49" i="17"/>
  <c r="D48" i="17"/>
  <c r="C48" i="17"/>
  <c r="A48" i="17"/>
  <c r="E65" i="17"/>
  <c r="A65" i="17"/>
  <c r="D62" i="17"/>
  <c r="E62" i="17"/>
  <c r="C62" i="17"/>
  <c r="A62" i="17"/>
  <c r="E61" i="17"/>
  <c r="D61" i="17"/>
  <c r="C61" i="17"/>
  <c r="A61" i="17"/>
  <c r="D60" i="17"/>
  <c r="E60" i="17"/>
  <c r="BH5" i="20"/>
  <c r="BV5" i="20"/>
  <c r="BT5" i="20"/>
  <c r="BS5" i="20"/>
  <c r="BR5" i="20"/>
  <c r="BJ5" i="20"/>
  <c r="BI5" i="20"/>
  <c r="BF5" i="20"/>
  <c r="BE5" i="20"/>
  <c r="BD5" i="20"/>
  <c r="AQ5" i="20"/>
  <c r="AP5" i="20"/>
  <c r="AO5" i="20"/>
  <c r="AN5" i="20"/>
  <c r="AK5" i="20"/>
  <c r="AJ5" i="20"/>
  <c r="AI5" i="20"/>
  <c r="AH5" i="20"/>
  <c r="AD5" i="20"/>
  <c r="AC5" i="20"/>
  <c r="AB5" i="20"/>
  <c r="AA5" i="20"/>
  <c r="Z5" i="20"/>
  <c r="Y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AW5" i="20" l="1"/>
  <c r="K611" i="11" l="1"/>
  <c r="AZ5" i="20" s="1"/>
  <c r="AA612" i="11"/>
  <c r="AY4" i="20"/>
  <c r="AX4" i="20"/>
  <c r="AW4" i="20"/>
  <c r="AA611" i="11" l="1"/>
  <c r="T612" i="11"/>
  <c r="BA5" i="20"/>
  <c r="T611" i="11"/>
  <c r="A618" i="11"/>
  <c r="T618" i="11" s="1"/>
  <c r="A617" i="11"/>
  <c r="AA617" i="11" s="1"/>
  <c r="A616" i="11"/>
  <c r="T616" i="11" s="1"/>
  <c r="A615" i="11"/>
  <c r="AA615" i="11" s="1"/>
  <c r="B54" i="2"/>
  <c r="AB520" i="11"/>
  <c r="P520" i="11"/>
  <c r="M520" i="11"/>
  <c r="I520" i="11"/>
  <c r="E520" i="11"/>
  <c r="AB519" i="11"/>
  <c r="P519" i="11"/>
  <c r="M519" i="11"/>
  <c r="I519" i="11"/>
  <c r="E519" i="11"/>
  <c r="AB518" i="11"/>
  <c r="P518" i="11"/>
  <c r="M518" i="11"/>
  <c r="I518" i="11"/>
  <c r="E518" i="11"/>
  <c r="C12" i="13"/>
  <c r="AC12" i="13" s="1"/>
  <c r="C11" i="13"/>
  <c r="AC11" i="13" s="1"/>
  <c r="C10" i="13"/>
  <c r="AC10" i="13" s="1"/>
  <c r="AC34" i="15"/>
  <c r="B56" i="2" l="1"/>
  <c r="A101" i="17"/>
  <c r="AA618" i="11"/>
  <c r="AA616" i="11"/>
  <c r="K615" i="11"/>
  <c r="T615" i="11"/>
  <c r="K618" i="11"/>
  <c r="K617" i="11"/>
  <c r="T617" i="11"/>
  <c r="K616" i="11"/>
  <c r="D54" i="2"/>
  <c r="D101" i="17" s="1"/>
  <c r="E54" i="2"/>
  <c r="E101" i="17" s="1"/>
  <c r="H10" i="13"/>
  <c r="H11" i="13"/>
  <c r="H12" i="13"/>
  <c r="M10" i="13"/>
  <c r="M11" i="13"/>
  <c r="M12" i="13"/>
  <c r="R10" i="13"/>
  <c r="R11" i="13"/>
  <c r="R12" i="13"/>
  <c r="W10" i="13"/>
  <c r="W11" i="13"/>
  <c r="W12" i="13"/>
  <c r="AC5" i="15"/>
  <c r="P15" i="12" l="1"/>
  <c r="G70" i="1" s="1"/>
  <c r="AH70" i="1" l="1"/>
  <c r="AE70" i="1"/>
  <c r="S70" i="1"/>
  <c r="V70" i="1"/>
  <c r="M70" i="1"/>
  <c r="P70" i="1"/>
  <c r="J70" i="1"/>
  <c r="Y70" i="1"/>
  <c r="AB70" i="1"/>
  <c r="D246" i="16" l="1"/>
  <c r="C2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A57" i="12" l="1"/>
  <c r="P55" i="12"/>
  <c r="P54" i="12"/>
  <c r="C9" i="13" l="1"/>
  <c r="B46" i="8"/>
  <c r="BL5" i="20" s="1"/>
  <c r="AO96" i="1" l="1"/>
  <c r="B57" i="1" l="1"/>
  <c r="B51" i="1"/>
  <c r="Z556" i="11" l="1"/>
  <c r="B556" i="11"/>
  <c r="N556" i="11"/>
  <c r="O79" i="4"/>
  <c r="O78" i="4"/>
  <c r="O77" i="4"/>
  <c r="O76" i="4"/>
  <c r="O75" i="4"/>
  <c r="O74" i="4"/>
  <c r="O73" i="4"/>
  <c r="O72" i="4"/>
  <c r="O71" i="4"/>
  <c r="A147" i="9" l="1"/>
  <c r="S147" i="9" s="1"/>
  <c r="A133" i="9"/>
  <c r="W133" i="9" s="1"/>
  <c r="A119" i="9"/>
  <c r="AD119" i="9" s="1"/>
  <c r="A105" i="9"/>
  <c r="W105" i="9" s="1"/>
  <c r="S133" i="9" l="1"/>
  <c r="G105" i="9"/>
  <c r="AA133" i="9"/>
  <c r="J105" i="9"/>
  <c r="AD105" i="9"/>
  <c r="S105" i="9"/>
  <c r="G133" i="9"/>
  <c r="AD133" i="9"/>
  <c r="AA105" i="9"/>
  <c r="J133" i="9"/>
  <c r="W147" i="9"/>
  <c r="G147" i="9"/>
  <c r="AA147" i="9"/>
  <c r="J147" i="9"/>
  <c r="AD147" i="9"/>
  <c r="G119" i="9"/>
  <c r="J119" i="9"/>
  <c r="S119" i="9"/>
  <c r="W119" i="9"/>
  <c r="AA119" i="9"/>
  <c r="B39" i="2"/>
  <c r="A96" i="17" s="1"/>
  <c r="B36" i="2"/>
  <c r="A95" i="17" s="1"/>
  <c r="A96" i="1"/>
  <c r="A123" i="17" s="1"/>
  <c r="A93" i="1"/>
  <c r="A122" i="17" l="1"/>
  <c r="V111" i="1"/>
  <c r="E111" i="1"/>
  <c r="D128" i="17" s="1"/>
  <c r="AH108" i="1"/>
  <c r="P108" i="1"/>
  <c r="AB105" i="1"/>
  <c r="J105" i="1"/>
  <c r="V102" i="1"/>
  <c r="E102" i="1"/>
  <c r="D124" i="17" s="1"/>
  <c r="P111" i="1"/>
  <c r="J108" i="1"/>
  <c r="P102" i="1"/>
  <c r="AL111" i="1"/>
  <c r="E128" i="17" s="1"/>
  <c r="S111" i="1"/>
  <c r="C111" i="1"/>
  <c r="C128" i="17" s="1"/>
  <c r="AE108" i="1"/>
  <c r="M108" i="1"/>
  <c r="C107" i="1"/>
  <c r="Y105" i="1"/>
  <c r="G105" i="1"/>
  <c r="AL102" i="1"/>
  <c r="E125" i="17" s="1"/>
  <c r="S102" i="1"/>
  <c r="C102" i="1"/>
  <c r="C125" i="17" s="1"/>
  <c r="AH111" i="1"/>
  <c r="AB108" i="1"/>
  <c r="V105" i="1"/>
  <c r="E105" i="1"/>
  <c r="AH102" i="1"/>
  <c r="AB102" i="1"/>
  <c r="AE111" i="1"/>
  <c r="M111" i="1"/>
  <c r="C110" i="1"/>
  <c r="Y108" i="1"/>
  <c r="G108" i="1"/>
  <c r="AL105" i="1"/>
  <c r="E126" i="17" s="1"/>
  <c r="S105" i="1"/>
  <c r="C105" i="1"/>
  <c r="C126" i="17" s="1"/>
  <c r="AE102" i="1"/>
  <c r="M102" i="1"/>
  <c r="AB111" i="1"/>
  <c r="J111" i="1"/>
  <c r="V108" i="1"/>
  <c r="E108" i="1"/>
  <c r="D127" i="17" s="1"/>
  <c r="AH105" i="1"/>
  <c r="P105" i="1"/>
  <c r="C113" i="1"/>
  <c r="Y111" i="1"/>
  <c r="G111" i="1"/>
  <c r="AL108" i="1"/>
  <c r="E127" i="17" s="1"/>
  <c r="S108" i="1"/>
  <c r="C108" i="1"/>
  <c r="C127" i="17" s="1"/>
  <c r="AE105" i="1"/>
  <c r="M105" i="1"/>
  <c r="C104" i="1"/>
  <c r="Y102" i="1"/>
  <c r="G102" i="1"/>
  <c r="J102" i="1"/>
  <c r="AE99" i="1"/>
  <c r="M99" i="1"/>
  <c r="AB99" i="1"/>
  <c r="J99" i="1"/>
  <c r="C101" i="1"/>
  <c r="Y99" i="1"/>
  <c r="G99" i="1"/>
  <c r="V99" i="1"/>
  <c r="E99" i="1"/>
  <c r="D123" i="17" s="1"/>
  <c r="AL99" i="1"/>
  <c r="E124" i="17" s="1"/>
  <c r="S99" i="1"/>
  <c r="C99" i="1"/>
  <c r="C124" i="17" s="1"/>
  <c r="AH99" i="1"/>
  <c r="P99" i="1"/>
  <c r="C42" i="2"/>
  <c r="C97" i="17" s="1"/>
  <c r="E50" i="2"/>
  <c r="E53" i="2"/>
  <c r="D50" i="2"/>
  <c r="D53" i="2"/>
  <c r="F44" i="2"/>
  <c r="F47" i="2"/>
  <c r="C50" i="2"/>
  <c r="C53" i="2"/>
  <c r="E44" i="2"/>
  <c r="E47" i="2"/>
  <c r="C45" i="2"/>
  <c r="C98" i="17" s="1"/>
  <c r="C48" i="2"/>
  <c r="C99" i="17" s="1"/>
  <c r="C51" i="2"/>
  <c r="C100" i="17" s="1"/>
  <c r="D44" i="2"/>
  <c r="D47" i="2"/>
  <c r="C44" i="2"/>
  <c r="C47" i="2"/>
  <c r="F50" i="2"/>
  <c r="F53" i="2"/>
  <c r="E56" i="2"/>
  <c r="D56" i="2"/>
  <c r="C56" i="2"/>
  <c r="C54" i="2"/>
  <c r="C101" i="17" s="1"/>
  <c r="F56" i="2"/>
  <c r="A38" i="9"/>
  <c r="A22" i="9"/>
  <c r="A19" i="5"/>
  <c r="P16" i="8"/>
  <c r="X5" i="20" s="1"/>
  <c r="W5" i="20"/>
  <c r="G18" i="8"/>
  <c r="D126" i="17" l="1"/>
  <c r="D125" i="17"/>
  <c r="A30" i="12"/>
  <c r="B98" i="1" l="1"/>
  <c r="B95" i="1"/>
  <c r="B89" i="1"/>
  <c r="B86" i="1"/>
  <c r="B83" i="1"/>
  <c r="B79" i="1"/>
  <c r="B75" i="1"/>
  <c r="B72" i="1"/>
  <c r="B69" i="1"/>
  <c r="B66" i="1"/>
  <c r="B63" i="1"/>
  <c r="B60" i="1"/>
  <c r="B54" i="1"/>
  <c r="B48" i="1"/>
  <c r="B45" i="1"/>
  <c r="B42" i="1"/>
  <c r="B39" i="1"/>
  <c r="B36" i="1"/>
  <c r="B33" i="1"/>
  <c r="B27" i="1"/>
  <c r="B24" i="1"/>
  <c r="B21" i="1"/>
  <c r="B18" i="1"/>
  <c r="B15" i="1"/>
  <c r="B12" i="1"/>
  <c r="P27" i="12" l="1"/>
  <c r="AB514" i="11"/>
  <c r="AB515" i="11"/>
  <c r="P28" i="12"/>
  <c r="K69" i="4" l="1"/>
  <c r="X13" i="6" l="1"/>
  <c r="X9" i="6"/>
  <c r="N10" i="6" l="1"/>
  <c r="AL5" i="20" s="1"/>
  <c r="AR5" i="20"/>
  <c r="N14" i="6"/>
  <c r="AM5" i="20" s="1"/>
  <c r="AS5" i="20"/>
  <c r="E30" i="1"/>
  <c r="AC14" i="6" l="1"/>
  <c r="AX5" i="20"/>
  <c r="AC10" i="6"/>
  <c r="M516" i="11"/>
  <c r="M517" i="11"/>
  <c r="M521" i="11"/>
  <c r="E524" i="11"/>
  <c r="I524" i="11"/>
  <c r="M524" i="11"/>
  <c r="P524" i="11"/>
  <c r="AB524" i="11"/>
  <c r="E521" i="11"/>
  <c r="I521" i="11"/>
  <c r="P521" i="11"/>
  <c r="AB521" i="11"/>
  <c r="E522" i="11"/>
  <c r="I522" i="11"/>
  <c r="M522" i="11"/>
  <c r="P522" i="11"/>
  <c r="AB522" i="11"/>
  <c r="E523" i="11"/>
  <c r="I523" i="11"/>
  <c r="M523" i="11"/>
  <c r="P523" i="11"/>
  <c r="AB523" i="11"/>
  <c r="E516" i="11"/>
  <c r="E517" i="11"/>
  <c r="AB517" i="11"/>
  <c r="P517" i="11"/>
  <c r="I517" i="11"/>
  <c r="AB516" i="11"/>
  <c r="P516" i="11"/>
  <c r="I516" i="11"/>
  <c r="P515" i="11"/>
  <c r="M515" i="11"/>
  <c r="I515" i="11"/>
  <c r="P514" i="11"/>
  <c r="I514" i="11"/>
  <c r="M514" i="11"/>
  <c r="C39" i="2" l="1"/>
  <c r="C96" i="17" s="1"/>
  <c r="C36" i="2"/>
  <c r="C95" i="17" s="1"/>
  <c r="B41" i="2" l="1"/>
  <c r="D39" i="2"/>
  <c r="D96" i="17" s="1"/>
  <c r="E39" i="2"/>
  <c r="E96" i="17" s="1"/>
  <c r="E41" i="2"/>
  <c r="F41" i="2"/>
  <c r="C41" i="2"/>
  <c r="D41" i="2"/>
  <c r="D36" i="2"/>
  <c r="D95" i="17" s="1"/>
  <c r="E36" i="2"/>
  <c r="E95" i="17" s="1"/>
  <c r="B38" i="2"/>
  <c r="C95" i="1"/>
  <c r="AL96" i="1" l="1"/>
  <c r="E123" i="17" s="1"/>
  <c r="C98" i="1"/>
  <c r="C93" i="1"/>
  <c r="C122" i="17" s="1"/>
  <c r="E93" i="1"/>
  <c r="E96" i="1"/>
  <c r="D122" i="17" s="1"/>
  <c r="AL93" i="1"/>
  <c r="E122" i="17" s="1"/>
  <c r="C96" i="1"/>
  <c r="C123" i="17" s="1"/>
  <c r="E42" i="17"/>
  <c r="B42" i="17"/>
  <c r="D41" i="17"/>
  <c r="C41" i="17"/>
  <c r="E41" i="17"/>
  <c r="E11" i="17"/>
  <c r="E13" i="17" l="1"/>
  <c r="A32" i="13"/>
  <c r="A29" i="13"/>
  <c r="A26" i="13"/>
  <c r="A23" i="13"/>
  <c r="A20" i="13"/>
  <c r="A17" i="13"/>
  <c r="C13" i="13"/>
  <c r="C8" i="13"/>
  <c r="C7" i="13"/>
  <c r="AC6" i="13"/>
  <c r="W6" i="13"/>
  <c r="R6" i="13"/>
  <c r="M6" i="13"/>
  <c r="H6" i="13"/>
  <c r="C6" i="13"/>
  <c r="A70" i="12"/>
  <c r="P68" i="12"/>
  <c r="P67" i="12"/>
  <c r="P16" i="12"/>
  <c r="A18" i="12"/>
  <c r="A43" i="12"/>
  <c r="P41" i="12"/>
  <c r="G87" i="1" s="1"/>
  <c r="P40" i="12"/>
  <c r="A626" i="11"/>
  <c r="A614" i="11"/>
  <c r="A613" i="11"/>
  <c r="A591" i="11"/>
  <c r="B178" i="9"/>
  <c r="B163" i="9"/>
  <c r="AB75" i="8"/>
  <c r="W75" i="8"/>
  <c r="R75" i="8"/>
  <c r="M75" i="8"/>
  <c r="G75" i="8"/>
  <c r="A75" i="8"/>
  <c r="AE5" i="20" s="1"/>
  <c r="AB72" i="8"/>
  <c r="W72" i="8"/>
  <c r="R72" i="8"/>
  <c r="AF5" i="20" s="1"/>
  <c r="M72" i="8"/>
  <c r="G72" i="8"/>
  <c r="A72" i="8"/>
  <c r="E24" i="17"/>
  <c r="A80" i="1"/>
  <c r="A119" i="17" s="1"/>
  <c r="A76" i="1"/>
  <c r="A118" i="17" s="1"/>
  <c r="AB157" i="5"/>
  <c r="W157" i="5"/>
  <c r="R157" i="5"/>
  <c r="M157" i="5"/>
  <c r="X74" i="4" s="1"/>
  <c r="G157" i="5"/>
  <c r="X73" i="4" s="1"/>
  <c r="A157" i="5"/>
  <c r="X72" i="4" s="1"/>
  <c r="AB154" i="5"/>
  <c r="X76" i="4" s="1"/>
  <c r="W154" i="5"/>
  <c r="X75" i="4" s="1"/>
  <c r="R154" i="5"/>
  <c r="X71" i="4" s="1"/>
  <c r="M154" i="5"/>
  <c r="X77" i="4" s="1"/>
  <c r="G154" i="5"/>
  <c r="X78" i="4" s="1"/>
  <c r="A154" i="5"/>
  <c r="X79" i="4" s="1"/>
  <c r="K95" i="5"/>
  <c r="Z94" i="5"/>
  <c r="A83" i="5"/>
  <c r="A69" i="5"/>
  <c r="Z80" i="5"/>
  <c r="K56" i="5"/>
  <c r="Z55" i="5"/>
  <c r="A44" i="5"/>
  <c r="A31" i="5"/>
  <c r="E17" i="17"/>
  <c r="E20" i="17"/>
  <c r="E16" i="17"/>
  <c r="E15" i="17"/>
  <c r="V626" i="11" l="1"/>
  <c r="P626" i="11"/>
  <c r="P632" i="11"/>
  <c r="P630" i="11"/>
  <c r="P629" i="11"/>
  <c r="P628" i="11"/>
  <c r="P627" i="11"/>
  <c r="P631" i="11"/>
  <c r="AG5" i="20"/>
  <c r="AB67" i="1"/>
  <c r="J67" i="1"/>
  <c r="Y67" i="1"/>
  <c r="G67" i="1"/>
  <c r="V67" i="1"/>
  <c r="S67" i="1"/>
  <c r="AH67" i="1"/>
  <c r="P67" i="1"/>
  <c r="AE67" i="1"/>
  <c r="M67" i="1"/>
  <c r="Y64" i="1"/>
  <c r="V64" i="1"/>
  <c r="G64" i="1"/>
  <c r="S64" i="1"/>
  <c r="AH64" i="1"/>
  <c r="P64" i="1"/>
  <c r="AE64" i="1"/>
  <c r="M64" i="1"/>
  <c r="AB64" i="1"/>
  <c r="J64" i="1"/>
  <c r="S84" i="1"/>
  <c r="AH84" i="1"/>
  <c r="P84" i="1"/>
  <c r="AE84" i="1"/>
  <c r="M84" i="1"/>
  <c r="AB84" i="1"/>
  <c r="J84" i="1"/>
  <c r="Y84" i="1"/>
  <c r="V84" i="1"/>
  <c r="V87" i="1"/>
  <c r="S87" i="1"/>
  <c r="AH87" i="1"/>
  <c r="P87" i="1"/>
  <c r="AE87" i="1"/>
  <c r="M87" i="1"/>
  <c r="AB87" i="1"/>
  <c r="J87" i="1"/>
  <c r="Y87" i="1"/>
  <c r="Y76" i="1"/>
  <c r="V76" i="1"/>
  <c r="G76" i="1"/>
  <c r="S76" i="1"/>
  <c r="AH76" i="1"/>
  <c r="P76" i="1"/>
  <c r="AE76" i="1"/>
  <c r="M76" i="1"/>
  <c r="AB76" i="1"/>
  <c r="J76" i="1"/>
  <c r="AE80" i="1"/>
  <c r="M80" i="1"/>
  <c r="AB80" i="1"/>
  <c r="J80" i="1"/>
  <c r="Y80" i="1"/>
  <c r="V80" i="1"/>
  <c r="G80" i="1"/>
  <c r="S80" i="1"/>
  <c r="AH80" i="1"/>
  <c r="P80" i="1"/>
  <c r="AH73" i="1"/>
  <c r="P73" i="1"/>
  <c r="AE73" i="1"/>
  <c r="M73" i="1"/>
  <c r="S73" i="1"/>
  <c r="AB73" i="1"/>
  <c r="J73" i="1"/>
  <c r="Y73" i="1"/>
  <c r="G73" i="1"/>
  <c r="V73" i="1"/>
  <c r="M7" i="13"/>
  <c r="AC7" i="13"/>
  <c r="H7" i="13"/>
  <c r="W7" i="13"/>
  <c r="R7" i="13"/>
  <c r="R13" i="13"/>
  <c r="M13" i="13"/>
  <c r="AC13" i="13"/>
  <c r="H13" i="13"/>
  <c r="W13" i="13"/>
  <c r="AC8" i="13"/>
  <c r="H8" i="13"/>
  <c r="W8" i="13"/>
  <c r="R8" i="13"/>
  <c r="M8" i="13"/>
  <c r="M9" i="13"/>
  <c r="W9" i="13"/>
  <c r="R9" i="13"/>
  <c r="AC9" i="13"/>
  <c r="H9" i="13"/>
  <c r="C87" i="1"/>
  <c r="C121" i="17" s="1"/>
  <c r="C89" i="1"/>
  <c r="C64" i="1"/>
  <c r="C115" i="17" s="1"/>
  <c r="C66" i="1"/>
  <c r="C69" i="1"/>
  <c r="C67" i="1"/>
  <c r="C116" i="17" s="1"/>
  <c r="C60" i="1"/>
  <c r="C58" i="1"/>
  <c r="C113" i="17" s="1"/>
  <c r="A73" i="1"/>
  <c r="A117" i="17" s="1"/>
  <c r="C73" i="1"/>
  <c r="C117" i="17" s="1"/>
  <c r="C75" i="1"/>
  <c r="C86" i="1"/>
  <c r="C84" i="1"/>
  <c r="C120" i="17" s="1"/>
  <c r="C63" i="1"/>
  <c r="C61" i="1"/>
  <c r="C114" i="17" s="1"/>
  <c r="A70" i="1"/>
  <c r="C72" i="1"/>
  <c r="C70" i="1"/>
  <c r="K613" i="11"/>
  <c r="AA613" i="11"/>
  <c r="T613" i="11"/>
  <c r="AA614" i="11"/>
  <c r="K614" i="11"/>
  <c r="T614" i="11"/>
  <c r="C83" i="1"/>
  <c r="C80" i="1"/>
  <c r="C119" i="17" s="1"/>
  <c r="C79" i="1"/>
  <c r="C76" i="1"/>
  <c r="C118" i="17" s="1"/>
  <c r="A67" i="1"/>
  <c r="A116" i="17" s="1"/>
  <c r="A64" i="1"/>
  <c r="A115" i="17" s="1"/>
  <c r="A84" i="1"/>
  <c r="A120" i="17" s="1"/>
  <c r="A87" i="1"/>
  <c r="A121" i="17" s="1"/>
  <c r="A61" i="1"/>
  <c r="A58" i="1"/>
  <c r="E76" i="1"/>
  <c r="D118" i="17" s="1"/>
  <c r="AL76" i="1"/>
  <c r="E118" i="17" s="1"/>
  <c r="E80" i="1"/>
  <c r="D119" i="17" s="1"/>
  <c r="AL80" i="1"/>
  <c r="E119" i="17" s="1"/>
  <c r="E27" i="17"/>
  <c r="E26" i="17"/>
  <c r="E25" i="17"/>
  <c r="E22" i="17"/>
  <c r="E23" i="17"/>
  <c r="E18" i="17"/>
  <c r="E12" i="17"/>
  <c r="E10" i="17"/>
  <c r="E9" i="17"/>
  <c r="E8" i="17"/>
  <c r="E7" i="17"/>
  <c r="E6" i="17"/>
  <c r="E5" i="17"/>
  <c r="E4" i="17"/>
  <c r="E3" i="17"/>
  <c r="E2" i="17"/>
  <c r="A113" i="17" l="1"/>
  <c r="A114" i="17"/>
  <c r="U37" i="6"/>
  <c r="E14" i="17"/>
  <c r="A1" i="17" l="1"/>
  <c r="E19" i="17" s="1"/>
  <c r="E61" i="1"/>
  <c r="D114" i="17" s="1"/>
  <c r="AL61" i="1"/>
  <c r="E114" i="17" s="1"/>
  <c r="E58" i="1"/>
  <c r="D113" i="17" s="1"/>
  <c r="E64" i="1"/>
  <c r="D115" i="17" s="1"/>
  <c r="AL64" i="1"/>
  <c r="E115" i="17" s="1"/>
  <c r="E67" i="1"/>
  <c r="D116" i="17" s="1"/>
  <c r="AL67" i="1"/>
  <c r="E116" i="17" s="1"/>
  <c r="AL58" i="1"/>
  <c r="E113" i="17" s="1"/>
  <c r="E84" i="1"/>
  <c r="D120" i="17" s="1"/>
  <c r="AL87" i="1"/>
  <c r="E121" i="17" s="1"/>
  <c r="E87" i="1"/>
  <c r="D121" i="17" s="1"/>
  <c r="AL84" i="1"/>
  <c r="E120" i="17" s="1"/>
  <c r="E73" i="1"/>
  <c r="D117" i="17" s="1"/>
  <c r="AL73" i="1"/>
  <c r="E117" i="17" s="1"/>
  <c r="AL70" i="1"/>
  <c r="E70" i="1"/>
  <c r="D40" i="6"/>
  <c r="D31" i="6"/>
  <c r="S4" i="1"/>
  <c r="F38" i="2"/>
  <c r="E38" i="2"/>
  <c r="D38" i="2"/>
  <c r="C38" i="2"/>
  <c r="U39" i="6"/>
  <c r="U35" i="6"/>
  <c r="B41" i="17" l="1"/>
  <c r="D65" i="17"/>
  <c r="D87" i="17"/>
  <c r="BC5" i="20"/>
  <c r="S61" i="1"/>
  <c r="S58" i="1"/>
  <c r="S96" i="1"/>
  <c r="S93" i="1"/>
  <c r="S19" i="1"/>
  <c r="S22" i="1"/>
  <c r="S25" i="1" s="1"/>
  <c r="S49" i="1"/>
  <c r="S55" i="1"/>
  <c r="S10" i="1"/>
  <c r="AH4" i="1"/>
  <c r="AE4" i="1"/>
  <c r="J4" i="1"/>
  <c r="S13" i="1"/>
  <c r="S16" i="1"/>
  <c r="S30" i="1"/>
  <c r="S31" i="1"/>
  <c r="S34" i="1"/>
  <c r="S37" i="1"/>
  <c r="S40" i="1"/>
  <c r="S43" i="1"/>
  <c r="S46" i="1"/>
  <c r="S52" i="1"/>
  <c r="M4" i="1"/>
  <c r="AB4" i="1"/>
  <c r="P4" i="1"/>
  <c r="G4" i="1"/>
  <c r="V4" i="1"/>
  <c r="Y4" i="1"/>
  <c r="AC6" i="15"/>
  <c r="AC36" i="15" s="1"/>
  <c r="J16" i="1" l="1"/>
  <c r="J19" i="1"/>
  <c r="P19" i="1"/>
  <c r="P40" i="1"/>
  <c r="AH61" i="1"/>
  <c r="AH58" i="1"/>
  <c r="AH93" i="1"/>
  <c r="AH96" i="1"/>
  <c r="Y58" i="1"/>
  <c r="Y61" i="1"/>
  <c r="Y93" i="1"/>
  <c r="Y96" i="1"/>
  <c r="M61" i="1"/>
  <c r="M58" i="1"/>
  <c r="M96" i="1"/>
  <c r="M93" i="1"/>
  <c r="G61" i="1"/>
  <c r="G58" i="1"/>
  <c r="G96" i="1"/>
  <c r="G93" i="1"/>
  <c r="P58" i="1"/>
  <c r="P61" i="1"/>
  <c r="P93" i="1"/>
  <c r="P96" i="1"/>
  <c r="V58" i="1"/>
  <c r="V61" i="1"/>
  <c r="V93" i="1"/>
  <c r="V96" i="1"/>
  <c r="AB61" i="1"/>
  <c r="AB58" i="1"/>
  <c r="AB93" i="1"/>
  <c r="AB96" i="1"/>
  <c r="J58" i="1"/>
  <c r="J61" i="1"/>
  <c r="J93" i="1"/>
  <c r="J96" i="1"/>
  <c r="AE58" i="1"/>
  <c r="AE61" i="1"/>
  <c r="AE96" i="1"/>
  <c r="AE93" i="1"/>
  <c r="J55" i="1"/>
  <c r="J22" i="1"/>
  <c r="G22" i="1"/>
  <c r="G19" i="1"/>
  <c r="V19" i="1"/>
  <c r="V22" i="1"/>
  <c r="V25" i="1" s="1"/>
  <c r="P55" i="1"/>
  <c r="P22" i="1"/>
  <c r="AB22" i="1"/>
  <c r="AB25" i="1" s="1"/>
  <c r="AB19" i="1"/>
  <c r="M55" i="1"/>
  <c r="M19" i="1"/>
  <c r="M22" i="1"/>
  <c r="AE55" i="1"/>
  <c r="AE19" i="1"/>
  <c r="AE22" i="1"/>
  <c r="Y22" i="1"/>
  <c r="Y25" i="1" s="1"/>
  <c r="Y19" i="1"/>
  <c r="AH55" i="1"/>
  <c r="AH19" i="1"/>
  <c r="AH22" i="1"/>
  <c r="G49" i="1"/>
  <c r="G55" i="1"/>
  <c r="V49" i="1"/>
  <c r="V55" i="1"/>
  <c r="Y49" i="1"/>
  <c r="Y55" i="1"/>
  <c r="AB49" i="1"/>
  <c r="AB55" i="1"/>
  <c r="AH16" i="1"/>
  <c r="J49" i="1"/>
  <c r="AE31" i="1"/>
  <c r="AE49" i="1"/>
  <c r="M10" i="1"/>
  <c r="M49" i="1"/>
  <c r="AH43" i="1"/>
  <c r="AH49" i="1"/>
  <c r="P10" i="1"/>
  <c r="P49" i="1"/>
  <c r="AH46" i="1"/>
  <c r="AH10" i="1"/>
  <c r="AH7" i="1"/>
  <c r="AH13" i="1"/>
  <c r="AH52" i="1"/>
  <c r="AH34" i="1"/>
  <c r="AH31" i="1"/>
  <c r="AE16" i="1"/>
  <c r="AE46" i="1"/>
  <c r="AE52" i="1"/>
  <c r="AH30" i="1"/>
  <c r="AE40" i="1"/>
  <c r="AH37" i="1"/>
  <c r="AE43" i="1"/>
  <c r="AE13" i="1"/>
  <c r="AE10" i="1"/>
  <c r="AE34" i="1"/>
  <c r="AE37" i="1"/>
  <c r="AH40" i="1"/>
  <c r="AE30" i="1"/>
  <c r="AE7" i="1"/>
  <c r="J13" i="1"/>
  <c r="J52" i="1"/>
  <c r="J31" i="1"/>
  <c r="J7" i="1"/>
  <c r="J30" i="1"/>
  <c r="J10" i="1"/>
  <c r="J34" i="1"/>
  <c r="J46" i="1"/>
  <c r="J40" i="1"/>
  <c r="J43" i="1"/>
  <c r="J37" i="1"/>
  <c r="Y43" i="1"/>
  <c r="Y37" i="1"/>
  <c r="Y30" i="1"/>
  <c r="Y52" i="1"/>
  <c r="Y46" i="1"/>
  <c r="Y40" i="1"/>
  <c r="Y34" i="1"/>
  <c r="Y31" i="1"/>
  <c r="Y16" i="1"/>
  <c r="Y13" i="1"/>
  <c r="M52" i="1"/>
  <c r="M34" i="1"/>
  <c r="M46" i="1"/>
  <c r="M43" i="1"/>
  <c r="M40" i="1"/>
  <c r="M37" i="1"/>
  <c r="M31" i="1"/>
  <c r="M7" i="1"/>
  <c r="M30" i="1"/>
  <c r="M16" i="1"/>
  <c r="M13" i="1"/>
  <c r="G52" i="1"/>
  <c r="G46" i="1"/>
  <c r="G43" i="1"/>
  <c r="G40" i="1"/>
  <c r="G37" i="1"/>
  <c r="G34" i="1"/>
  <c r="G31" i="1"/>
  <c r="G30" i="1"/>
  <c r="G16" i="1"/>
  <c r="G13" i="1"/>
  <c r="G10" i="1"/>
  <c r="G7" i="1"/>
  <c r="P52" i="1"/>
  <c r="P46" i="1"/>
  <c r="P43" i="1"/>
  <c r="P37" i="1"/>
  <c r="P34" i="1"/>
  <c r="P31" i="1"/>
  <c r="P30" i="1"/>
  <c r="P13" i="1"/>
  <c r="AB52" i="1"/>
  <c r="AB43" i="1"/>
  <c r="AB30" i="1"/>
  <c r="AB16" i="1"/>
  <c r="AB10" i="1"/>
  <c r="AB46" i="1"/>
  <c r="AB40" i="1"/>
  <c r="AB37" i="1"/>
  <c r="AB34" i="1"/>
  <c r="AB31" i="1"/>
  <c r="AB13" i="1"/>
  <c r="V52" i="1"/>
  <c r="V46" i="1"/>
  <c r="V43" i="1"/>
  <c r="V40" i="1"/>
  <c r="V31" i="1"/>
  <c r="V34" i="1"/>
  <c r="V30" i="1"/>
  <c r="V16" i="1"/>
  <c r="V13" i="1"/>
  <c r="V10" i="1"/>
  <c r="V37" i="1"/>
  <c r="J626" i="11"/>
  <c r="E626" i="11"/>
  <c r="AB626" i="11"/>
  <c r="Z527" i="11"/>
  <c r="AL31" i="1" s="1"/>
  <c r="M525" i="11"/>
  <c r="K80" i="4"/>
  <c r="A129" i="5"/>
  <c r="N67" i="8"/>
  <c r="CD5" i="20" s="1"/>
  <c r="B67" i="8"/>
  <c r="Z65" i="8"/>
  <c r="CF5" i="20" s="1"/>
  <c r="N65" i="8"/>
  <c r="CC5" i="20" s="1"/>
  <c r="B65" i="8"/>
  <c r="CB5" i="20" s="1"/>
  <c r="B50" i="8"/>
  <c r="BO5" i="20" s="1"/>
  <c r="N63" i="8"/>
  <c r="BY5" i="20" s="1"/>
  <c r="B63" i="8"/>
  <c r="Z61" i="8"/>
  <c r="CA5" i="20" s="1"/>
  <c r="N61" i="8"/>
  <c r="BX5" i="20" s="1"/>
  <c r="B61" i="8"/>
  <c r="BW5" i="20" s="1"/>
  <c r="N52" i="8"/>
  <c r="B52" i="8"/>
  <c r="Z50" i="8"/>
  <c r="N50" i="8"/>
  <c r="BP5" i="20" s="1"/>
  <c r="N48" i="8"/>
  <c r="B48" i="8"/>
  <c r="Z46" i="8"/>
  <c r="N46" i="8"/>
  <c r="BM5" i="20" s="1"/>
  <c r="M25" i="1" l="1"/>
  <c r="AE25" i="1"/>
  <c r="AL19" i="1"/>
  <c r="AL22" i="1"/>
  <c r="AL25" i="1" s="1"/>
  <c r="P25" i="1"/>
  <c r="AH25" i="1"/>
  <c r="G25" i="1"/>
  <c r="J25" i="1"/>
  <c r="C141" i="16"/>
  <c r="C142" i="16"/>
  <c r="C143" i="16"/>
  <c r="C144" i="16"/>
  <c r="C145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AA32" i="6"/>
  <c r="T32" i="6"/>
  <c r="AV5" i="20"/>
  <c r="AC6" i="6"/>
  <c r="AT5" i="20" s="1"/>
  <c r="U18" i="6"/>
  <c r="U16" i="6"/>
  <c r="E31" i="17" l="1"/>
  <c r="G36" i="15"/>
  <c r="G37" i="15" s="1"/>
  <c r="G38" i="15" s="1"/>
  <c r="E29" i="17"/>
  <c r="AU5" i="20"/>
  <c r="AY5" i="20" s="1"/>
  <c r="E30" i="17"/>
  <c r="E32" i="17"/>
  <c r="A22" i="6"/>
  <c r="E28" i="17"/>
  <c r="AB41" i="6"/>
  <c r="M36" i="15"/>
  <c r="M37" i="15" s="1"/>
  <c r="M38" i="15" s="1"/>
  <c r="U41" i="6"/>
  <c r="U20" i="6"/>
  <c r="Z526" i="11"/>
  <c r="K57" i="4"/>
  <c r="K55" i="4"/>
  <c r="AL30" i="1" l="1"/>
  <c r="BG5" i="20"/>
  <c r="E33" i="17"/>
  <c r="F17" i="2"/>
  <c r="S36" i="15"/>
  <c r="S37" i="15" s="1"/>
  <c r="S38" i="15" s="1"/>
  <c r="U27" i="6"/>
  <c r="AB27" i="6"/>
  <c r="A52" i="4"/>
  <c r="E71" i="17" l="1"/>
  <c r="E48" i="17"/>
  <c r="AD68" i="4"/>
  <c r="S68" i="4"/>
  <c r="H68" i="4"/>
  <c r="AD67" i="4"/>
  <c r="S67" i="4"/>
  <c r="H67" i="4"/>
  <c r="E246" i="16" l="1"/>
  <c r="F246" i="16"/>
  <c r="C126" i="16"/>
  <c r="B35" i="15" l="1"/>
  <c r="AB28" i="6" l="1"/>
  <c r="U28" i="6"/>
  <c r="F20" i="2"/>
  <c r="D20" i="2"/>
  <c r="D53" i="17" l="1"/>
  <c r="D76" i="17"/>
  <c r="E53" i="17"/>
  <c r="E76" i="17"/>
  <c r="K63" i="4"/>
  <c r="AA26" i="6" l="1"/>
  <c r="AA43" i="6" s="1"/>
  <c r="AA44" i="6" s="1"/>
  <c r="F247" i="16"/>
  <c r="T26" i="6"/>
  <c r="T43" i="6" l="1"/>
  <c r="T44" i="6" s="1"/>
  <c r="K61" i="4"/>
  <c r="E247" i="16" s="1"/>
  <c r="K59" i="4" l="1"/>
  <c r="D247" i="16" s="1"/>
  <c r="A54" i="4" l="1"/>
</calcChain>
</file>

<file path=xl/sharedStrings.xml><?xml version="1.0" encoding="utf-8"?>
<sst xmlns="http://schemas.openxmlformats.org/spreadsheetml/2006/main" count="3037" uniqueCount="2122">
  <si>
    <t>Wskaźniki rezultatu</t>
  </si>
  <si>
    <t>Nazwa wskaźnika</t>
  </si>
  <si>
    <t>Jednostka miary</t>
  </si>
  <si>
    <t>Wartość bazowa</t>
  </si>
  <si>
    <t>n-3</t>
  </si>
  <si>
    <t>n-2</t>
  </si>
  <si>
    <t>n-1</t>
  </si>
  <si>
    <t>w roku zakończenia projektu (n)</t>
  </si>
  <si>
    <t>rok po zakończeniu projektu (n+1)</t>
  </si>
  <si>
    <t>2 lata po zakończeniu projektu (n+2)</t>
  </si>
  <si>
    <t>3 lata po zakończeniu projektu (n+3)</t>
  </si>
  <si>
    <t>4 lata po zakończeniu projektu (n+4)</t>
  </si>
  <si>
    <t>5 lat po zakończeniu projektu (n+5)</t>
  </si>
  <si>
    <t>EPC</t>
  </si>
  <si>
    <t>Wartość docelowa</t>
  </si>
  <si>
    <t>Ekspert od innowacyjności 1</t>
  </si>
  <si>
    <t>Ekspert od innowacyjności 2</t>
  </si>
  <si>
    <t>Ekspert od innowacyjności 3</t>
  </si>
  <si>
    <t>Ekspert finansowy</t>
  </si>
  <si>
    <t>Liczba naukowców pracujacych w ulepszonych obiektach infrastruktury badawczej.</t>
  </si>
  <si>
    <t>Uzasadnienie dla doboru wskaźnika rezultatu, (metodologia, sposób obliczenia oraz uzasadnienie i weryfikacja wartości docelowych dla wskaźnika rezultatu. Należy wskazać również nazwę dokumentu źródłowego dostępnego u przedsiębiorcy na podstawie, którego wnioskodawca przedstawił wartość bazową wskaźnika)</t>
  </si>
  <si>
    <t>Liczba przedsiębiorstw korzystających ze wspartej infrastruktury badawczej.</t>
  </si>
  <si>
    <t>Liczba projektów B+R realizowanych przy wykorzystaniu wspartej infrastruktury badawczej.</t>
  </si>
  <si>
    <t>szt.</t>
  </si>
  <si>
    <t>Wskaźniki produktu</t>
  </si>
  <si>
    <t xml:space="preserve">Nazwa wskaźnika </t>
  </si>
  <si>
    <t xml:space="preserve">Szt. </t>
  </si>
  <si>
    <t>Uzasadnienie dla doboru wskaźnika produktu, sposób obliczania oraz uzasadnienie wartości docelowej:</t>
  </si>
  <si>
    <t>Liczba przedsiębiorstw otrzymujących dotacje (CI 2)</t>
  </si>
  <si>
    <t>Liczba przedsiębiorstw otrzymujących wsparcie (CI 1)</t>
  </si>
  <si>
    <t>Liczba wspartych labolatoriów badawczych</t>
  </si>
  <si>
    <t>Liczba przedsiębiorstw ponoszących nakłady inwestycyjne na działalność B+R</t>
  </si>
  <si>
    <t>Inwestycje prywatne uzupełniające wsparcie publiczne dla przedsiębiorstw (dotacje)</t>
  </si>
  <si>
    <t>PLN</t>
  </si>
  <si>
    <t>Nakłady inwestycyjne na zakup aparatury naukowo-badawczej, w tym:</t>
  </si>
  <si>
    <t>środki trwałe</t>
  </si>
  <si>
    <t>wartości niematerialne i prawne</t>
  </si>
  <si>
    <t>Liczba zakupionych środków trwałych</t>
  </si>
  <si>
    <t>Inne wskaźniki produktu</t>
  </si>
  <si>
    <t>%</t>
  </si>
  <si>
    <t>Wartość nakładów na działalność B+R. (wskaźnik nie jest prezentowany narastająco)</t>
  </si>
  <si>
    <t>Wartość całkowitych nakładów inwestycyjnych. (wskaźnik nie jest prezentowany narastająco)</t>
  </si>
  <si>
    <t>Inne wskaźniki rezultatu</t>
  </si>
  <si>
    <t>Wskaźnik obligatoryjny dla Wnioskodawców deklarujących utworzenie nowych miejsc pracy dla pracowników B+R. W sytuacji gdy Wnioskodawca nie planuje utworzyć nowych miejsc pracy dla pracowników B+R należy wpisać w poszczególne lata oraz w kolumnie „wartość docelowa” wartości zerowe</t>
  </si>
  <si>
    <t>Uwagi dodatkowe</t>
  </si>
  <si>
    <t>w tym z wyższym wykształceniem</t>
  </si>
  <si>
    <t>osoby</t>
  </si>
  <si>
    <t>Liczba nowych miejsc pracy dla pracowników B+R:</t>
  </si>
  <si>
    <t>Liczba jednostek naukowych z którymi Wnioskodawca nawiąże współpracę w ramach projektu</t>
  </si>
  <si>
    <t>Szt.</t>
  </si>
  <si>
    <t xml:space="preserve">  Wskaźnik obligatoryjny w przypadku deklaracji nawiązania współpracy z jednostką naukową. W sytuacji gdy nie zostanie nawiązana współpraca z jednostką naukową należy wpisać 
w poszczególne lata oraz w kolumnie „wartość docelowa” wartości zerowe.
</t>
  </si>
  <si>
    <t>Liczba jednostek naukowych z którymi Wnioskodawca rozwinie współpracę w ramach projektu</t>
  </si>
  <si>
    <t xml:space="preserve">Wskaźnik obligatoryjny w przypadku deklaracji rozwinięcia współpracy z jednostką naukową. W sytuacji gdy nie zostanie rozwijana współpraca z jednostką naukową należy wpisać 
w poszczególne lata oraz w kolumnie „wartość docelowa” wartości zerowe.
</t>
  </si>
  <si>
    <t>Wskaźnik obligatoryjny dla Wnioskodawców deklarujących rozwijanie współpracy z jednostką naukową. W sytuacji gdy nie zostanie rozwijana współpraca z jednostką naukową należy wpisać w poszczególne lata oraz w kolumnie „wartość docelowa” wartości zerowe.</t>
  </si>
  <si>
    <t>Liczba podmiotów z sektora MSP z którymi Wnioskodawca nawiąże/rozwinie współpracę w ramach projektu</t>
  </si>
  <si>
    <t xml:space="preserve">Wskaźnik obligatoryjny dla Wnioskodawców w sytuacji deklaracji nawiązania/rozwijania współpracy z podmiotami z sektora MSP. W przypadku gdy nie zostanie podjęta współpraca z podmiotami z sektora MSP w ramach projektu należy wpisać w poszczególne lata oraz w kolumnie „wartość docelowa” wartości zerowe.
</t>
  </si>
  <si>
    <t>Liczba organizacji pozarządowych (NGO) z którymi Wnioskodawca nawiąże/rozwinie współpracę w ramach projektu</t>
  </si>
  <si>
    <t>Wskaźnik obligatoryjny dla Wnioskodawców w sytuacji deklaracji nawiązania/rozwijania współpracy z organizacjami pozarządowymi (NGO). W przypadku braku deklaracji nawiązania/rozwijania współpracy z NGO należy wpisać w poszczególne lata oraz w kolumnie „wartość docelowa” wartości zerowe.</t>
  </si>
  <si>
    <t xml:space="preserve">Wskaźnik obligatoryjny w przypadku deklaracji pozytywnego wpływu projektu na realizację zasady zrównoważonego rozwoju odpowiednio poprzez sposób realizacji projektu. Wnioskodawca wpisuje wskaźnik, który jest najbardziej odpowiedni z punktu widzenia wpływu projektu na środowisko i klimat. Należy wypełnić albo wpisać w poszczególne lata oraz 
w kolumnie „wartość docelowa” wartości zerowe.
</t>
  </si>
  <si>
    <t>Wskaźnik obligatoryjny w przypadku deklaracji pozytywnego wpływu projektu na realizację zasady zrównoważonego rozwoju odpowiednio poprzez rezultat projektu. Wnioskodawca wpisuje wskaźnik, który jest najbardziej odpowiedni z punktu widzenia wpływu projektu na środowisko i klimat. Należy wypełnić albo wpisać w poszczególne lata oraz w kolumnie „wartość docelowa” wartości zerowe.</t>
  </si>
  <si>
    <t>Wskaźnik obligatoryjny w przypadku deklaracji dostępności dla osób niepełnosprawnych. Wnioskodawca wpisuje wskaźnik samodzielnie. Należy wypełnić albo wpisać w poszczególne lata oraz w kolumnie „wartość docelowa” wartości zerowe.</t>
  </si>
  <si>
    <t>Wskaźnik obligatoryjny w przypadku deklaracji pozytywnego wpływu projektu na realizację zasady równości szans kobiet i mężczyzn . Należy wypełnić albo wpisać w poszczególne lata oraz w kolumnie „wartość docelowa” wartości zerowe.</t>
  </si>
  <si>
    <t>NUMER WNIOSKU O DOFINANSOWANIE*</t>
  </si>
  <si>
    <t>Nazwa Wnioskodawcy</t>
  </si>
  <si>
    <t>6.</t>
  </si>
  <si>
    <t>5.</t>
  </si>
  <si>
    <t>Data rozpoczęcia okresu kwalifikowalności</t>
  </si>
  <si>
    <t>Data zakończenia okresu kwalifikowalności</t>
  </si>
  <si>
    <t>Kwota kosztów kwalifikowanych projektu</t>
  </si>
  <si>
    <t>Kwota dofinansowania projektu</t>
  </si>
  <si>
    <t>7.</t>
  </si>
  <si>
    <t>8.</t>
  </si>
  <si>
    <t>9.</t>
  </si>
  <si>
    <t>10.</t>
  </si>
  <si>
    <t>11.</t>
  </si>
  <si>
    <t>1.</t>
  </si>
  <si>
    <t>2.</t>
  </si>
  <si>
    <t>4.</t>
  </si>
  <si>
    <t>Źródło finansowania (rodzaje pomocy)</t>
  </si>
  <si>
    <t>Źródło: Pomoc regionalna</t>
  </si>
  <si>
    <t>Źródło: Pomoc de minimis</t>
  </si>
  <si>
    <t>12.</t>
  </si>
  <si>
    <t>13.</t>
  </si>
  <si>
    <t>% wsparcia</t>
  </si>
  <si>
    <t>Kwota dofinansowania</t>
  </si>
  <si>
    <t>14.</t>
  </si>
  <si>
    <t>17.</t>
  </si>
  <si>
    <t>16.</t>
  </si>
  <si>
    <t>15.</t>
  </si>
  <si>
    <t>18.</t>
  </si>
  <si>
    <t>19.</t>
  </si>
  <si>
    <t>Miejsce realizacji projektu</t>
  </si>
  <si>
    <t>Fiszka projektu</t>
  </si>
  <si>
    <t>1. Informacje podstawowe o projekcie</t>
  </si>
  <si>
    <t>Tytuł projektu</t>
  </si>
  <si>
    <t>20.</t>
  </si>
  <si>
    <t>21.</t>
  </si>
  <si>
    <t>22.</t>
  </si>
  <si>
    <t>Zakres interwencji (dominujący)</t>
  </si>
  <si>
    <t>23.</t>
  </si>
  <si>
    <t>24.</t>
  </si>
  <si>
    <t>Duży projekt</t>
  </si>
  <si>
    <t>Pomoc regionalna</t>
  </si>
  <si>
    <t>Wydatki całkowite (w PLN)</t>
  </si>
  <si>
    <t>Stawka VAT</t>
  </si>
  <si>
    <t>Czy VAT jest kwalifikowany?</t>
  </si>
  <si>
    <t>Wydatki kwalifikowane (w PLN)</t>
  </si>
  <si>
    <t>Pomoc na projekty badawczo-rozwojowe</t>
  </si>
  <si>
    <t>Pomoc de minimis</t>
  </si>
  <si>
    <t>Podsumowanie budżetu</t>
  </si>
  <si>
    <t>wartość podatku VAT</t>
  </si>
  <si>
    <t>Przewidywana data złożenia wniosku o płatność</t>
  </si>
  <si>
    <t xml:space="preserve">Kwota poniesionych wydatków całkowitych 
(w PLN)
</t>
  </si>
  <si>
    <t xml:space="preserve">Kwota poniesionych wydatków kwalifikowanych 
(w PLN)
</t>
  </si>
  <si>
    <t xml:space="preserve">Wartość wnioskowanego dofinansowania 
(w PLN)
</t>
  </si>
  <si>
    <t>RAZEM</t>
  </si>
  <si>
    <t>Źródła finansowania projektu</t>
  </si>
  <si>
    <t>Wydatki
całkowite 
(w PLN)</t>
  </si>
  <si>
    <t>Wydatki kwalifikowane 
(w PLN)</t>
  </si>
  <si>
    <t>I. Środki publiczne, w tym:</t>
  </si>
  <si>
    <t xml:space="preserve">1. Wnioskowana kwota dofinansowania w ramach działania </t>
  </si>
  <si>
    <t>2. Inne środki publiczne stanowiące pomoc państwa, w tym:</t>
  </si>
  <si>
    <t>a) budżet państwa</t>
  </si>
  <si>
    <t>b) budżet jednostek samorządu terytorialnego</t>
  </si>
  <si>
    <t>II. Źródła finansowania inne niż środki publiczne, w tym:</t>
  </si>
  <si>
    <t>1. Własne</t>
  </si>
  <si>
    <t>2. Kredyt inwestycyjny</t>
  </si>
  <si>
    <t>Nazwa instytucji finansującej kredyt inwestycyjny</t>
  </si>
  <si>
    <t>3. Leasing</t>
  </si>
  <si>
    <t>Nazwa instytucji finansującej leasing</t>
  </si>
  <si>
    <t xml:space="preserve">4. Fundusz inwestycyjny </t>
  </si>
  <si>
    <t>Nazwa funduszu inwestycyjnego</t>
  </si>
  <si>
    <t xml:space="preserve">5. Inne: </t>
  </si>
  <si>
    <t>c) inne:</t>
  </si>
  <si>
    <t>Udział kredytu ze środków EBI  w środkach gwarantowanych przez Wnioskodawcę (w PLN)</t>
  </si>
  <si>
    <t>Należy podać intensywność regionalnej pomocy inwestycyjnej zgodnie z rozporządzeniem Rady Ministrów z dnia 30 czerwca 2014 r. w sprawie ustalenia mapy pomocy regionalnej na lata 2014–2020 (Dz. U. poz. 878).</t>
  </si>
  <si>
    <t>Iloczyn wartości wskazanych w kolumnie: „Wydatki kwalifikowane (w PLN)” i „Wielkość dofinansowania w %”.</t>
  </si>
  <si>
    <t>Należy podać intensywność pomocy na projekt badawczo-rozwojowy zgodnie z pułapami wskazanymi w kryteriach wyboru projektów/instrukcji wypełniania wniosku.</t>
  </si>
  <si>
    <t>Należy podać intensywność pomocy de minimis zgodnie z pułapami wskazanymi w kryteriach wyboru projektów/instrukcji wypełniania wniosku.</t>
  </si>
  <si>
    <t>Suma wydatków całkowitych wskazanych w poszczególnych rodzajach pomocy: pomocy regionalnej, pomocy na projekt badawczo-rozwojowy, pomocy de minimis.</t>
  </si>
  <si>
    <t>Podać wyłącznie wówczas gdy podatek VAT jest kwalifikowany.</t>
  </si>
  <si>
    <t>Suma wnioskowanej kwoty dofinansowania wyliczonej w ramach poszczególnych rodzajów pomocy: pomocy regionalnej, pomocy na projekt badawczo-rozwojowy oraz pomocy de minimis.</t>
  </si>
  <si>
    <t>Należy wpisać: refundacja (R), zaliczka (Z), rozliczenie zaliczki (RZ), płatność końcowa (PK).</t>
  </si>
  <si>
    <t>n/d</t>
  </si>
  <si>
    <t>3.</t>
  </si>
  <si>
    <t>DATA ZŁOŻENIA WNIOSKU*</t>
  </si>
  <si>
    <t>25.</t>
  </si>
  <si>
    <t>26.</t>
  </si>
  <si>
    <t>27.</t>
  </si>
  <si>
    <t>28.</t>
  </si>
  <si>
    <t>29.</t>
  </si>
  <si>
    <t>Program operacyjny</t>
  </si>
  <si>
    <t>Program Operacyjny Inteligentny Rozwój</t>
  </si>
  <si>
    <t>Oś priorytetowa</t>
  </si>
  <si>
    <t>Wsparcie otoczenia i potencjału przedsiębiorstw do prowadzenia działalności B+R+I</t>
  </si>
  <si>
    <t>Działanie</t>
  </si>
  <si>
    <t>Wsparcie inwestycji w infrastrukturę B+R przedsiębiorstw</t>
  </si>
  <si>
    <t>Typ obszaru realizacji</t>
  </si>
  <si>
    <t>07</t>
  </si>
  <si>
    <t>Forma finansowania</t>
  </si>
  <si>
    <t>Pomoc bezzwrotna</t>
  </si>
  <si>
    <t>Projekt dotyczy inwestycji początkowej:</t>
  </si>
  <si>
    <t>1. w rzeczowe aktywa trwałe lub wartości niematerialne i prawne związane z założeniem nowego zakładu</t>
  </si>
  <si>
    <t>Uzasadnienie:</t>
  </si>
  <si>
    <t>2. w rzeczowe aktywa trwałe lub wartości niematerialne i prawne związane ze zwiększeniem zdolności produkcyjnej istniejącego zakładu</t>
  </si>
  <si>
    <t>3. w rzeczowe aktywa trwałe lub wartości niematerialne i prawne związane  z dywersyfikacją produkcji zakładu poprzez wprowadzenie produktów uprzednio nieprodukowanych w zakładzie</t>
  </si>
  <si>
    <t>4. w rzeczowe aktywa trwałe lub wartości niematerialne i prawne związane z zasadniczą zmianą dotyczącą procesu produkcyjnego istniejącego zakładu</t>
  </si>
  <si>
    <t>Kwota kosztów amortyzacji aktywów związanej z działalnością podlegającą modernizacji w ciągu poprzedzających trzech lat obrotowych</t>
  </si>
  <si>
    <t xml:space="preserve">5. w rzeczowe aktywa trwałe lub wartości niematerialne i prawne związane z założeniem nowego zakładu lub z dywersyfikacją działalności zakładu (inwestycja realizowana  przez przedsiębiorcę innego niż MSP na terenie woj. mazowieckiego)
</t>
  </si>
  <si>
    <t xml:space="preserve">Czy projekt zostanie rozpoczęty po dniu złożenia wniosku o dofinansowanie?
</t>
  </si>
  <si>
    <t xml:space="preserve">Data rozpoczęcia okresu kwalifikowalności
</t>
  </si>
  <si>
    <t xml:space="preserve">Data zakończenia okresu kwalifikowalności
</t>
  </si>
  <si>
    <t>2. Klasyfikacja projektu</t>
  </si>
  <si>
    <t>KIS 1. ZDROWE SPOŁECZEŃSTWO</t>
  </si>
  <si>
    <t>KIS 2. INNOWACYJNE TECHNOLOGIE, PROCESY I PRODUKTY SEKTORA ROLNO-SPOŻYWCZEGO I LEŚNO-DRZEWNEGO</t>
  </si>
  <si>
    <t>KIS 3. BIOTECHNOLOGICZNE I CHEMICZNE PROCESY, BIOPRODUKTY I PRODUKTY CHEMII SPECJALISTYCZNEJ ORAZ INŻYNIERII ŚRODOWISKA</t>
  </si>
  <si>
    <t>KIS 4. WYSOKOSPRAWNE, NISKOEMISYJNE I ZINTEGROWANE UKŁADY WYTWARZANIA, MAGAZYNOWANIA, PRZESYŁU I DYSTRYBUCJI ENERGII</t>
  </si>
  <si>
    <t>KIS 5. INTELIGENTNE I ENERGOOSZCZĘDNE BUDOWNICTWO</t>
  </si>
  <si>
    <t>KIS 6. ROZWIĄZANIA TRANSPORTOWE PRZYJAZNE ŚRODOWISKU</t>
  </si>
  <si>
    <t>KIS 7. GOSPODARKA O OBIEGU ZAMKNIĘTYM – WODA, SUROWCE KOPALNE, ODPADY</t>
  </si>
  <si>
    <t xml:space="preserve">KIS 8. WIELOFUNKCYJNE MATERIAŁY I KOMPOZYTY O ZAAWANSOWANYCH WŁAŚCIWOŚCIACH, W TYM NANOPROCESY I NANOPRODUKTY </t>
  </si>
  <si>
    <t>KIS 9. SENSORY (W TYM BIOSENSORY) I INTELIGENTNE SIECI SENSOROWE</t>
  </si>
  <si>
    <t>KIS 10. INTELIGENTNE SIECI I TECHNOLOGIE INFORMACYJNO-KOMUNIKACYJNE ORAZ GEOINFORMACYJNE</t>
  </si>
  <si>
    <t>KIS 11. ELEKTRONIKA DRUKOWANA, ORGANICZNA I ELASTYCZNA</t>
  </si>
  <si>
    <t>KIS 12. AUTOMATYZACJA I ROBOTYKA PROCESÓW TECHNOLOGICZNYCH</t>
  </si>
  <si>
    <t>KIS 13. FOTONIKA</t>
  </si>
  <si>
    <t>KIS 14. INTELIGENTNE TECHNOLOGIE KREACYJNE</t>
  </si>
  <si>
    <t>KIS 15. INNOWACYJNE TECHNOLOGIE MORSKIE W ZAKRESIE SPECJALISTYCZNYCH JEDNOSTEK PŁYWAJĄCYCH, KONSTRUKCJI MORSKICH I PRZYBRZEŻNYCH ORAZ LOGISTYKI OPARTEJ O TRANSPORT MORSKI I ŚRÓDLĄDOWY</t>
  </si>
  <si>
    <t>Uzasadnienie wyboru krajowej inteligentnej specjalizacji</t>
  </si>
  <si>
    <t>Uzasadnienie wpisywania się projektu w ww. branże kluczowe</t>
  </si>
  <si>
    <t>SOR</t>
  </si>
  <si>
    <t>SEKTOR PRODUKCJI ŚRODKÓW TRANSPORTU (NP. E-BUSY, POJAZDY SZYNOWE, STATKI SPECJALISTYCZNE)</t>
  </si>
  <si>
    <t>ELEKTRONIKA PROFESJONALNA (NP. INTELIGENTNE LICZNIKI ENERGII, FALOWNIK, ŁADOWARKI DO SAMOCHODÓW, SENSORY)</t>
  </si>
  <si>
    <t>SEKTOR SPECJALISTYCZNYCH TECHNOLOGII TELEINFORMATYCZNYCH (NP. FINTECH, AUTOMATYKA MASZYN I BUDYNKÓW, CYBERBEZPIECZEŃSTWO, GRY KOMPUTEROWE, BIOINFORMATYKA)</t>
  </si>
  <si>
    <t>SEKTOR LOTNICZO-KOSMICZNY (NP. DRONY,ELEMENTY SATELITÓW)</t>
  </si>
  <si>
    <t>SEKTOR PRODUKCJI LEKÓW, WYROBÓW MEDYCZNYCH I NOWOCZESNYCH USŁUG MEDYCZNYCH (NP. E- MEDYCYNA, WYROBY MEDYCZNE, TERAPIE, LEKI BIOPODOBNE)</t>
  </si>
  <si>
    <t>SEKTOR SYSTEMÓW WYDOBYWCZYCH (NP. INTELIGENTNA KOPALNIA)</t>
  </si>
  <si>
    <t>SEKTOR ODZYSKU MATERIAŁOWEGO SUROWCÓW</t>
  </si>
  <si>
    <t>SEKTOR EKOBUDOWNICTWA (NP. BUDYNKI PASYWNE, PIKOENERGETYKA, BUDOWNICTWO DREWNIANE)</t>
  </si>
  <si>
    <t>SEKTOR ŻYWNOŚCI WYSOKIEJ JAKOŚCI</t>
  </si>
  <si>
    <t>3. Miejsce realizacji projektu</t>
  </si>
  <si>
    <t xml:space="preserve">Główne miejsce realizacji projektu </t>
  </si>
  <si>
    <t>Poczta</t>
  </si>
  <si>
    <t>Powiat</t>
  </si>
  <si>
    <t>Gmina</t>
  </si>
  <si>
    <t>Miejscowość</t>
  </si>
  <si>
    <t>Kod pocztowy</t>
  </si>
  <si>
    <t>50.</t>
  </si>
  <si>
    <t>51.</t>
  </si>
  <si>
    <t>52.</t>
  </si>
  <si>
    <t>53.</t>
  </si>
  <si>
    <t>54.</t>
  </si>
  <si>
    <t>55.</t>
  </si>
  <si>
    <t>Ulica</t>
  </si>
  <si>
    <t>Nr budynku</t>
  </si>
  <si>
    <t>Nr lokalu</t>
  </si>
  <si>
    <t>Rodzaj lokalizacji</t>
  </si>
  <si>
    <t>56.</t>
  </si>
  <si>
    <t>57.</t>
  </si>
  <si>
    <t>58.</t>
  </si>
  <si>
    <t>59.</t>
  </si>
  <si>
    <t>60.</t>
  </si>
  <si>
    <t>61.</t>
  </si>
  <si>
    <t>Podregion 
(NUTS 3)</t>
  </si>
  <si>
    <t>II. IDENTYFIKACJA WNIOSKODAWCY</t>
  </si>
  <si>
    <t>1. Identyfikacja Wnioskodawcy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</si>
  <si>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</si>
  <si>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</si>
  <si>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</si>
  <si>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</si>
  <si>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</si>
  <si>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</si>
  <si>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</si>
  <si>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</si>
  <si>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</si>
  <si>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</si>
  <si>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</si>
  <si>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</si>
  <si>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</si>
  <si>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</si>
  <si>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</si>
  <si>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</si>
  <si>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</si>
  <si>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</si>
  <si>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</si>
  <si>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</si>
  <si>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</si>
  <si>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</si>
  <si>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</si>
  <si>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</si>
  <si>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Nazwa dokumentu rejestrowego </t>
  </si>
  <si>
    <t>Numer dokumentu rejestrowego</t>
  </si>
  <si>
    <t>NIP Wnioskodawcy</t>
  </si>
  <si>
    <t>REGON</t>
  </si>
  <si>
    <t>Data rozpoczęcia działalności/rejestracji zgodnie z dokumentem rejestrowym</t>
  </si>
  <si>
    <t>Forma prawna Wnioskodawcy</t>
  </si>
  <si>
    <t>Kwalifikowalność VAT</t>
  </si>
  <si>
    <t>Kraj pochodzenia kapitału zakładowego</t>
  </si>
  <si>
    <t>Wnioskodawca jest od co najmniej 6 m-cy członkiem klastra, który uzyskał status Krajowego Klastra Kluczowego (KKK)</t>
  </si>
  <si>
    <t>Data wstąpienia do KKK</t>
  </si>
  <si>
    <t>86.</t>
  </si>
  <si>
    <t>DZIAŁALNOŚĆ GOSPODARCZA</t>
  </si>
  <si>
    <t>1 - Rolnictwo i leśnictwo</t>
  </si>
  <si>
    <t>2 - Rybołówstwo i akwakultura</t>
  </si>
  <si>
    <t>3 - Produkcja artykułów spożywczych i napojów</t>
  </si>
  <si>
    <t>4 - Wytwarzanie tekstyliów i wyrobów włókienniczych</t>
  </si>
  <si>
    <t>5 - Produkcja sprzętu transportowego</t>
  </si>
  <si>
    <t>6 - Produkcja komputerów, wyrobów elektronicznych i optycznych</t>
  </si>
  <si>
    <t>7 - Pozostałe nieokreślone branże przemysłu wytwórczego</t>
  </si>
  <si>
    <t>8 - Budownictwo</t>
  </si>
  <si>
    <t>9 - Górnictwo i kopalnictwo (w tym wydobycie surowców energetycznych)</t>
  </si>
  <si>
    <t>10 - Energia elektryczna, paliwa gazowe, para wodna, gorąca woda i powietrze do układów klimatyzacyjnych</t>
  </si>
  <si>
    <t>11 - Dostawa wody, gospodarowanie ściekami i odpadami oraz działalność związana z rekultywacją</t>
  </si>
  <si>
    <t>12 - Transport i składowanie</t>
  </si>
  <si>
    <t>13 - Działania informacyjno-komunikacyjne, w tym telekomunikacja, usługi informacyjne, programowanie, doradztwo i działalność pokrewna</t>
  </si>
  <si>
    <t>14 - Handel hurtowy i detaliczny</t>
  </si>
  <si>
    <t>15 - Turystyka oraz działalność związana z zakwaterowaniem i usługami gastronomicznymi</t>
  </si>
  <si>
    <t>16 - Działalność finansowa i ubezpieczeniowa</t>
  </si>
  <si>
    <t>17 - Obsługa nieruchomości, wynajem i usługi związane z prowadzeniem działalności gospodarczej</t>
  </si>
  <si>
    <t>18 - Administracja publiczna</t>
  </si>
  <si>
    <t>19 - Edukacja</t>
  </si>
  <si>
    <t>20 - Opieka zdrowotna</t>
  </si>
  <si>
    <t>21 - Działalność w zakresie opieki społecznej, usługi komunalne, społeczne i indywidualne</t>
  </si>
  <si>
    <t>22 - Działalność związana ze środowiskiem naturalnym i zmianami klimatu</t>
  </si>
  <si>
    <t>23 - Sztuka, rozrywka, sektor kreatywny i rekreacja</t>
  </si>
  <si>
    <t>24 - Inne niewyszczególnione usługi</t>
  </si>
  <si>
    <t>PKD</t>
  </si>
  <si>
    <t>01.11.Z - Uprawa zbóż, roślin strączkowych i roślin oleistych na nasiona, z wyłączeniem ryżu</t>
  </si>
  <si>
    <t>01.12.Z - Uprawa ryżu</t>
  </si>
  <si>
    <t>01.13.Z - Uprawa warzyw, włączając melony oraz uprawa roślin korzeniowych i roślin bulwiastych</t>
  </si>
  <si>
    <t>01.14.Z - Uprawa trzciny cukrowej</t>
  </si>
  <si>
    <t>01.15.Z - Uprawa tytoniu</t>
  </si>
  <si>
    <t>01.16.Z - Uprawa roślin włóknistych</t>
  </si>
  <si>
    <t>01.19.Z - Pozostałe uprawy rolne inne niż wieloletnie</t>
  </si>
  <si>
    <t>01.21.Z - Uprawa winogron</t>
  </si>
  <si>
    <t>01.22.Z - Uprawa drzew i krzewów owocowych tropikalnych i podzwrotnikowych</t>
  </si>
  <si>
    <t>01.23.Z - Uprawa drzew i krzewów owocowych cytrusowych</t>
  </si>
  <si>
    <t>01.24.Z - Uprawa drzew i krzewów owocowych ziarnkowych i pestkowych</t>
  </si>
  <si>
    <t>01.25.Z - Uprawa pozostałych drzew i krzewów owocowych oraz orzechów</t>
  </si>
  <si>
    <t>01.26.Z - Uprawa drzew oleistych</t>
  </si>
  <si>
    <t>01.27.Z - Uprawa roślin wykorzystywanych do produkcji napojów</t>
  </si>
  <si>
    <t>01.28.Z - Uprawa roślin przyprawowych i aromatycznych oraz roślin wykorzystywanych do produkcji leków i wyrobów farmaceutycznych</t>
  </si>
  <si>
    <t>01.29.Z - Uprawa pozostałych roślin wieloletnich</t>
  </si>
  <si>
    <t>01.30.Z - Rozmnażanie roślin</t>
  </si>
  <si>
    <t>01.41.Z - Chów i hodowla bydła mlecznego</t>
  </si>
  <si>
    <t>01.42.Z - Chów i hodowla pozostałego bydła i bawołów</t>
  </si>
  <si>
    <t>01.43.Z - Chów i hodowla koni i pozostałych zwierząt koniowatych</t>
  </si>
  <si>
    <t>01.44.Z - Chów i hodowla wielbłądów i zwierząt wielbłądowatych</t>
  </si>
  <si>
    <t>01.45.Z - Chów i hodowla owiec i kóz</t>
  </si>
  <si>
    <t>01.46.Z - Chów i hodowla świń</t>
  </si>
  <si>
    <t>01.47.Z - Chów i hodowla drobiu</t>
  </si>
  <si>
    <t>01.49.Z - Chów i hodowla pozostałych zwierząt</t>
  </si>
  <si>
    <t>01.50.Z - Uprawy rolne połączone z chowem i hodowlą zwierząt (działalność mieszana)</t>
  </si>
  <si>
    <t>01.61.Z - Działalność usługowa wspomagająca produkcję roślinną</t>
  </si>
  <si>
    <t>01.62.Z - Działalność usługowa wspomagająca chów i hodowlę zwierząt gospodarskich</t>
  </si>
  <si>
    <t>01.63.Z - Działalność usługowa następująca po zbiorach</t>
  </si>
  <si>
    <t>01.64.Z - Obróbka nasion dla celów rozmnażania roślin</t>
  </si>
  <si>
    <t>01.70.Z - Łowiectwo i pozyskiwanie zwierząt łownych, włączając działalność usługową</t>
  </si>
  <si>
    <t>02.10.Z - Gospodarka leśna i pozostała działalność leśna, z wyłączeniem pozyskiwania produktów leśnych</t>
  </si>
  <si>
    <t>02.20.Z - Pozyskiwanie drewna</t>
  </si>
  <si>
    <t>02.30.Z - Pozyskiwanie dziko rosnących produktów leśnych, z wyłączeniem drewna</t>
  </si>
  <si>
    <t>02.40.Z - Działalność usługowa związana z leśnictwem</t>
  </si>
  <si>
    <t>03.11.Z - Rybołówstwo w wodach morskich</t>
  </si>
  <si>
    <t>03.12.Z - Rybołówstwo w wodach śródlądowych</t>
  </si>
  <si>
    <t>03.21.Z - Chów i hodowla ryb oraz pozostałych organizmów wodnych w wodach morskich</t>
  </si>
  <si>
    <t>03.22.Z - Chów i hodowla ryb oraz pozostałych organizmów wodnych w wodach śródlądowych</t>
  </si>
  <si>
    <t>05.10.Z - Wydobywanie węgla kamiennego</t>
  </si>
  <si>
    <t>05.20.Z - Wydobywanie węgla brunatnego (lignitu)</t>
  </si>
  <si>
    <t>06.10.Z - Górnictwo ropy naftowej</t>
  </si>
  <si>
    <t>06.20.Z - Górnictwo gazu ziemnego</t>
  </si>
  <si>
    <t>07.10.Z - Górnictwo rud żelaza</t>
  </si>
  <si>
    <t>07.21.Z - Górnictwo rud uranu i toru</t>
  </si>
  <si>
    <t>07.29.Z - Górnictwo pozostałych rud metali nieżelaznych</t>
  </si>
  <si>
    <t>08.11.Z - Wydobywanie kamieni ozdobnych oraz kamienia dla potrzeb budownictwa, skał wapiennych, gipsu, kredy i łupków</t>
  </si>
  <si>
    <t>08.12.Z - Wydobywanie żwiru i piasku; wydobywanie gliny i kaolinu</t>
  </si>
  <si>
    <t>08.91.Z - Wydobywanie minerałów dla przemysłu chemicznego oraz do produkcji nawozów</t>
  </si>
  <si>
    <t>08.92.Z - Wydobywanie torfu</t>
  </si>
  <si>
    <t>08.93.Z - Wydobywanie soli</t>
  </si>
  <si>
    <t>08.99.Z - Pozostałe górnictwo i wydobywanie, gdzie indziej niesklasyfikowane</t>
  </si>
  <si>
    <t>09.10.Z - Działalność usługowa wspomagająca eksploatację złóż ropy naftowej i gazu ziemnego</t>
  </si>
  <si>
    <t>09.90.Z - Działalność usługowa wspomagająca pozostałe górnictwo i wydobywanie</t>
  </si>
  <si>
    <t>10.11.Z - Przetwarzanie i konserwowanie mięsa, z wyłączeniem mięsa z drobiu</t>
  </si>
  <si>
    <t>10.12.Z - Przetwarzanie i konserwowanie mięsa z drobiu</t>
  </si>
  <si>
    <t>10.13.Z - Produkcja wyrobów z mięsa, włączając wyroby z mięsa drobiowego</t>
  </si>
  <si>
    <t>10.20.Z - Przetwarzanie i konserwowanie ryb, skorupiaków i mięczaków</t>
  </si>
  <si>
    <t>10.31.Z - Przetwarzanie i konserwowanie ziemniaków</t>
  </si>
  <si>
    <t>10.32.Z - Produkcja soków z owoców i warzyw</t>
  </si>
  <si>
    <t>10.39.Z - Pozostałe przetwarzanie i konserwowanie owoców i warzyw</t>
  </si>
  <si>
    <t>10.41.Z - Produkcja olejów i pozostałych tłuszczów płynnych</t>
  </si>
  <si>
    <t>10.42.Z - Produkcja margaryny i podobnych tłuszczów jadalnych</t>
  </si>
  <si>
    <t>10.51.Z - Przetwórstwo mleka i wyrób serów</t>
  </si>
  <si>
    <t>10.52.Z - Produkcja lodów</t>
  </si>
  <si>
    <t>10.61.Z - Wytwarzanie produktów przemiału zbóż</t>
  </si>
  <si>
    <t>10.62.Z - Wytwarzanie skrobi i wyrobów skrobiowych</t>
  </si>
  <si>
    <t>10.71.Z - Produkcja pieczywa; produkcja świeżych wyrobów ciastkarskich i ciastek</t>
  </si>
  <si>
    <t>10.72.Z - Produkcja sucharów i herbatników; produkcja konserwowanych wyrobów ciastkarskich i ciastek</t>
  </si>
  <si>
    <t>10.73.Z - Produkcja makaronów, klusek, kuskusu i podobnych wyrobów mącznych</t>
  </si>
  <si>
    <t>10.81.Z - Produkcja cukru</t>
  </si>
  <si>
    <t>10.82.Z - Produkcja kakao, czekolady i wyrobów cukierniczych</t>
  </si>
  <si>
    <t>10.83.Z - Przetwórstwo herbaty i kawy</t>
  </si>
  <si>
    <t>10.84.Z - Produkcja przypraw</t>
  </si>
  <si>
    <t>10.85.Z - Wytwarzanie gotowych posiłków i dań</t>
  </si>
  <si>
    <t>10.86.Z - Produkcja artykułów spożywczych homogenizowanych i żywności dietetycznej</t>
  </si>
  <si>
    <t>10.89.Z - Produkcja pozostałych artykułów spożywczych, gdzie indziej niesklasyfikowana</t>
  </si>
  <si>
    <t>10.91.Z - Produkcja gotowej paszy dla zwierząt gospodarskich</t>
  </si>
  <si>
    <t>10.92.Z - Produkcja gotowej karmy dla zwierząt domowych</t>
  </si>
  <si>
    <t>11.01.Z - Destylowanie, rektyfikowanie i mieszanie alkoholi</t>
  </si>
  <si>
    <t>11.02.Z - Produkcja win gronowych</t>
  </si>
  <si>
    <t>11.03.Z - Produkcja cydru i pozostałych win owocowych</t>
  </si>
  <si>
    <t>11.04.Z - Produkcja pozostałych niedestylowanych napojów fermentowanych</t>
  </si>
  <si>
    <t>11.05.Z - Produkcja piwa</t>
  </si>
  <si>
    <t>11.06.Z - Produkcja słodu</t>
  </si>
  <si>
    <t>11.07.Z - Produkcja napojów bezalkoholowych; produkcja wód mineralnych i pozostałych wód butelkowanych</t>
  </si>
  <si>
    <t>12.00.Z - PRODUKCJA WYROBÓW TYTONIOWYCH</t>
  </si>
  <si>
    <t>13.10.A - Produkcja przędzy bawełnianej</t>
  </si>
  <si>
    <t>13.10.B - Produkcja przędzy wełnianej</t>
  </si>
  <si>
    <t>13.10.C - Produkcja przędzy z włókien chemicznych</t>
  </si>
  <si>
    <t>13.10.D - Produkcja przędzy z pozostałych włókien tekstylnych, włączając produkcję nici</t>
  </si>
  <si>
    <t>13.20.A - Produkcja tkanin bawełnianych</t>
  </si>
  <si>
    <t>13.20.B - Produkcja tkanin wełnianych</t>
  </si>
  <si>
    <t>13.20.C - Produkcja tkanin z włókien chemicznych</t>
  </si>
  <si>
    <t>13.20.D - Produkcja pozostałych tkanin</t>
  </si>
  <si>
    <t>13.30.Z - Wykończanie wyrobów włókienniczych</t>
  </si>
  <si>
    <t>13.91.Z - Produkcja dzianin metrażowych</t>
  </si>
  <si>
    <t>13.92.Z - Produkcja gotowych wyrobów tekstylnych</t>
  </si>
  <si>
    <t>13.93.Z - Produkcja dywanów i chodników</t>
  </si>
  <si>
    <t>13.94.Z - Produkcja wyrobów powroźniczych, lin, szpagatów i wyrobów sieciowych</t>
  </si>
  <si>
    <t>13.95.Z - Produkcja włóknin i wyrobów wykonanych z włóknin, z wyłączeniem odzieży</t>
  </si>
  <si>
    <t>13.96.Z - Produkcja pozostałych technicznych i przemysłowych wyrobów tekstylnych</t>
  </si>
  <si>
    <t>13.99.Z - Produkcja pozostałych wyrobów tekstylnych, gdzie indziej niesklasyfikowana</t>
  </si>
  <si>
    <t>14.11.Z - Produkcja odzieży skórzanej</t>
  </si>
  <si>
    <t>14.12.Z - Produkcja odzieży roboczej</t>
  </si>
  <si>
    <t>14.13.Z - Produkcja pozostałej odzieży wierzchniej</t>
  </si>
  <si>
    <t>14.14.Z - Produkcja bielizny</t>
  </si>
  <si>
    <t>14.19.Z - Produkcja pozostałej odzieży i dodatków do odzieży</t>
  </si>
  <si>
    <t>14.20.Z - Produkcja wyrobów futrzarskich</t>
  </si>
  <si>
    <t>14.31.Z - Produkcja wyrobów pończoszniczych</t>
  </si>
  <si>
    <t>14.39.Z - Produkcja pozostałej odzieży dzianej</t>
  </si>
  <si>
    <t>15.11.Z - Wyprawa skór, garbowanie; wyprawa i barwienie skór futerkowych</t>
  </si>
  <si>
    <t>15.12.Z - Produkcja toreb bagażowych, toreb ręcznych i podobnych wyrobów kaletniczych; produkcja wyrobów rymarskich</t>
  </si>
  <si>
    <t>15.20.Z - Produkcja obuwia</t>
  </si>
  <si>
    <t>16.10.Z - Produkcja wyrobów tartacznych</t>
  </si>
  <si>
    <t>16.21.Z - Produkcja arkuszy fornirowych i płyt wykonanych na bazie drewna</t>
  </si>
  <si>
    <t>16.22.Z - Produkcja gotowych parkietów podłogowych</t>
  </si>
  <si>
    <t>16.23.Z - Produkcja pozostałych wyrobów stolarskich i ciesielskich dla budownictwa</t>
  </si>
  <si>
    <t>16.24.Z - Produkcja opakowań drewnianych</t>
  </si>
  <si>
    <t>16.29.Z - Produkcja pozostałych wyrobów z drewna; produkcja wyrobów z korka, słomy i materiałów używanych do wyplatania</t>
  </si>
  <si>
    <t>17.11.Z - Produkcja masy włóknistej</t>
  </si>
  <si>
    <t>17.12.Z - Produkcja papieru i tektury</t>
  </si>
  <si>
    <t>17.21.Z - Produkcja papieru falistego i tektury falistej oraz opakowań z papieru i tektury</t>
  </si>
  <si>
    <t>17.22.Z - Produkcja artykułów gospodarstwa domowego, toaletowych i sanitarnych</t>
  </si>
  <si>
    <t>17.23.Z - Produkcja artykułów piśmiennych</t>
  </si>
  <si>
    <t>17.24.Z - Produkcja tapet</t>
  </si>
  <si>
    <t>17.29.Z - Produkcja pozostałych wyrobów z papieru i tektury</t>
  </si>
  <si>
    <t>18.11.Z - Drukowanie gazet</t>
  </si>
  <si>
    <t>18.12.Z - Pozostałe drukowanie</t>
  </si>
  <si>
    <t>18.13.Z - Działalność usługowa związana z przygotowywaniem do druku</t>
  </si>
  <si>
    <t>18.14.Z - Introligatorstwo i podobne usługi</t>
  </si>
  <si>
    <t>18.20.Z - Reprodukcja zapisanych nośników informacji</t>
  </si>
  <si>
    <t>19.10.Z - Wytwarzanie i przetwarzanie koksu</t>
  </si>
  <si>
    <t>19.20.Z - Wytwarzanie i przetwarzanie produktów rafinacji ropy naftowej</t>
  </si>
  <si>
    <t>20.11.Z - Produkcja gazów technicznych</t>
  </si>
  <si>
    <t>20.12.Z - Produkcja barwników i pigmentów</t>
  </si>
  <si>
    <t>20.13.Z - Produkcja pozostałych podstawowych chemikaliów nieorganicznych</t>
  </si>
  <si>
    <t>20.14.Z - Produkcja pozostałych podstawowych chemikaliów organicznych</t>
  </si>
  <si>
    <t>20.15.Z - Produkcja nawozów i związków azotowych</t>
  </si>
  <si>
    <t>20.16.Z - Produkcja tworzyw sztucznych w formach podstawowych</t>
  </si>
  <si>
    <t>20.17.Z - Produkcja kauczuku syntetycznego w formach podstawowych</t>
  </si>
  <si>
    <t>20.20.Z - Produkcja pestycydów i pozostałych środków agrochemicznych</t>
  </si>
  <si>
    <t>20.30.Z - Produkcja farb, lakierów i podobnych powłok, farb drukarskich i mas uszczelniających</t>
  </si>
  <si>
    <t>20.41.Z - Produkcja mydła i detergentów, środków myjących i czyszczących</t>
  </si>
  <si>
    <t>20.42.Z - Produkcja wyrobów kosmetycznych i toaletowych</t>
  </si>
  <si>
    <t>20.51.Z - Produkcja materiałów wybuchowych</t>
  </si>
  <si>
    <t>20.52.Z - Produkcja klejów</t>
  </si>
  <si>
    <t>20.53.Z - Produkcja olejków eterycznych</t>
  </si>
  <si>
    <t>20.59.Z - Produkcja pozostałych wyrobów chemicznych, gdzie indziej niesklasyfikowana</t>
  </si>
  <si>
    <t>20.60.Z - Produkcja włókien chemicznych</t>
  </si>
  <si>
    <t>21.10.Z - Produkcja podstawowych substancji farmaceutycznych</t>
  </si>
  <si>
    <t>21.20.Z - Produkcja leków i pozostałych wyrobów farmaceutycznych</t>
  </si>
  <si>
    <t>22.11.Z - Produkcja opon i dętek z gumy; bieżnikowanie i regenerowanie opon z gumy</t>
  </si>
  <si>
    <t>22.19.Z - Produkcja pozostałych wyrobów z gumy</t>
  </si>
  <si>
    <t>22.21.Z - Produkcja płyt, arkuszy, rur i kształtowników z tworzyw sztucznych</t>
  </si>
  <si>
    <t>22.22.Z - Produkcja opakowań z tworzyw sztucznych</t>
  </si>
  <si>
    <t>22.23.Z - Produkcja wyrobów dla budownictwa z tworzyw sztucznych</t>
  </si>
  <si>
    <t>22.29.Z - Produkcja pozostałych wyrobów z tworzyw sztucznych</t>
  </si>
  <si>
    <t>23.11.Z - Produkcja szkła płaskiego</t>
  </si>
  <si>
    <t>23.12.Z - Kształtowanie i obróbka szkła płaskiego</t>
  </si>
  <si>
    <t>23.13.Z - Produkcja szkła gospodarczego</t>
  </si>
  <si>
    <t>23.14.Z - Produkcja włókien szklanych</t>
  </si>
  <si>
    <t>23.19.Z - Produkcja i obróbka pozostałego szkła, włączając szkło techniczne</t>
  </si>
  <si>
    <t>23.20.Z - Produkcja wyrobów ogniotrwałych</t>
  </si>
  <si>
    <t>23.31.Z - Produkcja ceramicznych kafli i płytek</t>
  </si>
  <si>
    <t>23.32.Z - Produkcja cegieł, dachówek i materiałów budowlanych, z wypalanej gliny</t>
  </si>
  <si>
    <t>23.41.Z - Produkcja ceramicznych wyrobów stołowych i ozdobnych</t>
  </si>
  <si>
    <t>23.42.Z - Produkcja ceramicznych wyrobów sanitarnych</t>
  </si>
  <si>
    <t>23.43.Z - Produkcja ceramicznych izolatorów i osłon izolacyjnych</t>
  </si>
  <si>
    <t>23.44.Z - Produkcja pozostałych technicznych wyrobów ceramicznych</t>
  </si>
  <si>
    <t>23.49.Z - Produkcja pozostałych wyrobów ceramicznych</t>
  </si>
  <si>
    <t>23.51.Z - Produkcja cementu</t>
  </si>
  <si>
    <t>23.52.Z - Produkcja wapna i gipsu</t>
  </si>
  <si>
    <t>23.61.Z - Produkcja wyrobów budowlanych z betonu</t>
  </si>
  <si>
    <t>23.62.Z - Produkcja wyrobów budowlanych z gipsu</t>
  </si>
  <si>
    <t>23.63.Z - Produkcja masy betonowej prefabrykowanej</t>
  </si>
  <si>
    <t>23.64.Z - Produkcja zaprawy murarskiej</t>
  </si>
  <si>
    <t>23.65.Z - Produkcja cementu wzmocnionego włóknem</t>
  </si>
  <si>
    <t>23.69.Z - Produkcja pozostałych wyrobów z betonu, gipsu i cementu</t>
  </si>
  <si>
    <t>23.70.Z - Cięcie, formowanie i wykańczanie kamienia</t>
  </si>
  <si>
    <t>23.91.Z - Produkcja wyrobów ściernych</t>
  </si>
  <si>
    <t>23.99.Z - Produkcja pozostałych wyrobów z mineralnych surowców niemetalicznych, gdzie indziej niesklasyfikowana</t>
  </si>
  <si>
    <t>24.10.Z - Produkcja surówki, żelazostopów, żeliwa i stali oraz wyrobów hutniczych</t>
  </si>
  <si>
    <t>24.20.Z - Produkcja rur, przewodów, kształtowników zamkniętych i łączników, ze stali</t>
  </si>
  <si>
    <t>24.31.Z - Produkcja prętów ciągnionych na zimno</t>
  </si>
  <si>
    <t>24.32.Z - Produkcja wyrobów płaskich walcowanych na zimno</t>
  </si>
  <si>
    <t>24.33.Z - Produkcja wyrobów formowanych na zimno</t>
  </si>
  <si>
    <t>24.34.Z - Produkcja drutu</t>
  </si>
  <si>
    <t>24.41.Z - Produkcja metali szlachetnych</t>
  </si>
  <si>
    <t>24.42.A - Produkcja aluminium hutniczego</t>
  </si>
  <si>
    <t>24.42.B - Produkcja wyrobów z aluminium i stopów aluminium</t>
  </si>
  <si>
    <t>24.43.Z - Produkcja ołowiu, cynku i cyny</t>
  </si>
  <si>
    <t>24.44.Z - Produkcja miedzi</t>
  </si>
  <si>
    <t>24.45.Z - Produkcja pozostałych metali nieżelaznych</t>
  </si>
  <si>
    <t>24.46.Z - Wytwarzanie paliw jądrowych</t>
  </si>
  <si>
    <t>24.51.Z - Odlewnictwo żeliwa</t>
  </si>
  <si>
    <t>24.52.Z - Odlewnictwo staliwa</t>
  </si>
  <si>
    <t>24.53.Z - Odlewnictwo metali lekkich</t>
  </si>
  <si>
    <t>24.54.A - Odlewnictwo miedzi i stopów miedzi</t>
  </si>
  <si>
    <t>24.54.B - Odlewnictwo pozostałych metali nieżelaznych, gdzie indziej niesklasyfikowane</t>
  </si>
  <si>
    <t>25.11.Z - Produkcja konstrukcji metalowych i ich części</t>
  </si>
  <si>
    <t>25.12.Z - Produkcja metalowych elementów stolarki budowlanej</t>
  </si>
  <si>
    <t>25.21.Z - Produkcja grzejników i kotłów centralnego ogrzewania</t>
  </si>
  <si>
    <t>25.29.Z - Produkcja pozostałych zbiorników, cystern i pojemników metalowych</t>
  </si>
  <si>
    <t>25.30.Z - Produkcja wytwornic pary, z wyłączeniem kotłów do centralnego ogrzewania gorącą wodą</t>
  </si>
  <si>
    <t>25.40.Z - Produkcja broni i amunicji</t>
  </si>
  <si>
    <t>25.50.Z - Kucie, prasowanie, wytłaczanie i walcowanie metali; metalurgia proszków</t>
  </si>
  <si>
    <t>25.61.Z - Obróbka metali i nakładanie powłok na metale</t>
  </si>
  <si>
    <t>25.62.Z - Obróbka mechaniczna elementów metalowych</t>
  </si>
  <si>
    <t>25.71.Z - Produkcja wyrobów nożowniczych i sztućców</t>
  </si>
  <si>
    <t>25.72.Z - Produkcja zamków i zawiasów</t>
  </si>
  <si>
    <t>25.73.Z - Produkcja narzędzi</t>
  </si>
  <si>
    <t>25.91.Z - Produkcja pojemników metalowych</t>
  </si>
  <si>
    <t xml:space="preserve">25.92.Z - Produkcja opakowań z metali </t>
  </si>
  <si>
    <t>25.93.Z - Produkcja wyrobów z drutu, łańcuchów i sprężyn</t>
  </si>
  <si>
    <t>25.94.Z - Produkcja złączy i śrub</t>
  </si>
  <si>
    <t>25.99.Z - Produkcja pozostałych gotowych wyrobów metalowych, gdzie indziej niesklasyfikowana</t>
  </si>
  <si>
    <t>26.11.Z - Produkcja elementów elektronicznych</t>
  </si>
  <si>
    <t>26.12.Z - Produkcja elektronicznych obwodów drukowanych</t>
  </si>
  <si>
    <t>26.20.Z - Produkcja komputerów i urządzeń peryferyjnych</t>
  </si>
  <si>
    <t>26.30.Z - Produkcja sprzętu (tele)komunikacyjnego</t>
  </si>
  <si>
    <t>26.40.Z - Produkcja elektronicznego sprzętu powszechnego użytku</t>
  </si>
  <si>
    <t>26.51.Z - Produkcja instrumentów i przyrządów pomiarowych, kontrolnych i nawigacyjnych</t>
  </si>
  <si>
    <t>26.52.Z - Produkcja zegarków i zegarów</t>
  </si>
  <si>
    <t>26.60.Z - Produkcja urządzeń napromieniowujących, sprzętu elektromedycznego i elektroterapeutycznego</t>
  </si>
  <si>
    <t>26.70.Z - Produkcja instrumentów optycznych i sprzętu fotograficznego</t>
  </si>
  <si>
    <t>26.80.Z - Produkcja magnetycznych i optycznych niezapisanych nośników informacji</t>
  </si>
  <si>
    <t>27.11.Z - Produkcja elektrycznych silników, prądnic i transformatorów</t>
  </si>
  <si>
    <t>27.12.Z - Produkcja aparatury rozdzielczej i sterowniczej energii elektrycznej</t>
  </si>
  <si>
    <t>27.20.Z - Produkcja baterii i akumulatorów</t>
  </si>
  <si>
    <t>27.31.Z - Produkcja kabli światłowodowych</t>
  </si>
  <si>
    <t>27.32.Z - Produkcja pozostałych elektronicznych i elektrycznych przewodów i kabli</t>
  </si>
  <si>
    <t>27.33.Z - Produkcja sprzętu instalacyjnego</t>
  </si>
  <si>
    <t>27.40.Z - Produkcja elektrycznego sprzętu oświetleniowego</t>
  </si>
  <si>
    <t>27.51.Z - Produkcja elektrycznego sprzętu gospodarstwa domowego</t>
  </si>
  <si>
    <t>27.52.Z - Produkcja nieelektrycznego sprzętu gospodarstwa domowego</t>
  </si>
  <si>
    <t>27.90.Z - Produkcja pozostałego sprzętu elektrycznego</t>
  </si>
  <si>
    <t>28.11.Z - Produkcja silników i turbin, z wyłączeniem silników lotniczych, samochodowych i motocyklowych</t>
  </si>
  <si>
    <t>28.12.Z - Produkcja sprzętu i wyposażenia do napędu hydraulicznego i pneumatycznego</t>
  </si>
  <si>
    <t>28.13.Z - Produkcja pozostałych pomp i sprężarek</t>
  </si>
  <si>
    <t>28.14.Z - Produkcja pozostałych kurków i zaworów</t>
  </si>
  <si>
    <t>28.15.Z - Produkcja łożysk, kół zębatych, przekładni zębatych i elementów napędowych</t>
  </si>
  <si>
    <t>28.21.Z - Produkcja pieców, palenisk i palników piecowych</t>
  </si>
  <si>
    <t>28.22.Z - Produkcja urządzeń dźwigowych i chwytaków</t>
  </si>
  <si>
    <t>28.23.Z - Produkcja maszyn i sprzętu biurowego, z wyłączeniem komputerów i urządzeń peryferyjnych</t>
  </si>
  <si>
    <t>28.24.Z - Produkcja narzędzi ręcznych mechanicznych</t>
  </si>
  <si>
    <t>28.25.Z - Produkcja przemysłowych urządzeń chłodniczych i wentylacyjnych</t>
  </si>
  <si>
    <t>28.29.Z - Produkcja pozostałych maszyn ogólnego przeznaczenia, gdzie indziej niesklasyfikowana</t>
  </si>
  <si>
    <t>28.30.Z - Produkcja maszyn dla rolnictwa i leśnictwa</t>
  </si>
  <si>
    <t>28.41.Z - Produkcja maszyn do obróbki metalu</t>
  </si>
  <si>
    <t>28.49.Z - Produkcja pozostałych narzędzi mechanicznych</t>
  </si>
  <si>
    <t>28.91.Z - Produkcja maszyn dla metalurgii</t>
  </si>
  <si>
    <t>28.92.Z - Produkcja maszyn dla górnictwa i do wydobywania oraz budownictwa</t>
  </si>
  <si>
    <t>28.93.Z - Produkcja maszyn stosowanych w przetwórstwie żywności, tytoniu i produkcji napojów</t>
  </si>
  <si>
    <t>28.94.Z - Produkcja maszyn dla przemysłu tekstylnego, odzieżowego i skórzanego</t>
  </si>
  <si>
    <t>28.95.Z - Produkcja maszyn dla przemysłu papierniczego</t>
  </si>
  <si>
    <t>28.96.Z - Produkcja maszyn do obróbki gumy lub tworzyw sztucznych oraz wytwarzania wyrobów z tych materiałów</t>
  </si>
  <si>
    <t>28.99.Z - Produkcja pozostałych maszyn specjalnego przeznaczenia, gdzie indziej niesklasyfikowana</t>
  </si>
  <si>
    <t>29.10.A - Produkcja silników do pojazdów samochodowych (z wyłączeniem motocykli) oraz do ciągników rolniczych</t>
  </si>
  <si>
    <t>29.10.B - Produkcja samochodów osobowych</t>
  </si>
  <si>
    <t>29.10.C - Produkcja autobusów</t>
  </si>
  <si>
    <t>29.10.D - Produkcja pojazdów samochodowych przeznaczonych do przewozu towarów</t>
  </si>
  <si>
    <t>29.10.E - Produkcja pozostałych pojazdów samochodowych, z wyłączeniem motocykli</t>
  </si>
  <si>
    <t>29.20.Z - Produkcja nadwozi do pojazdów silnikowych; produkcja przyczep i naczep</t>
  </si>
  <si>
    <t>29.31.Z - Produkcja wyposażenia elektrycznego i elektronicznego do pojazdów silnikowych</t>
  </si>
  <si>
    <t>29.32.Z - Produkcja pozostałych części i akcesoriów do pojazdów silnikowych, z wyłączeniem motocykli</t>
  </si>
  <si>
    <t>30.11.Z - Produkcja statków i konstrukcji pływających</t>
  </si>
  <si>
    <t>30.12.Z - Produkcja łodzi wycieczkowych i sportowych</t>
  </si>
  <si>
    <t>30.20.Z - Produkcja lokomotyw kolejowych oraz taboru szynowego</t>
  </si>
  <si>
    <t>30.30.Z - Produkcja statków powietrznych, statków kosmicznych i podobnych maszyn</t>
  </si>
  <si>
    <t>30.40.Z - Produkcja wojskowych pojazdów bojowych</t>
  </si>
  <si>
    <t>30.91.Z - Produkcja motocykli</t>
  </si>
  <si>
    <t>30.92.Z - Produkcja rowerów i wózków inwalidzkich</t>
  </si>
  <si>
    <t>30.99.Z - Produkcja pozostałego sprzętu transportowego, gdzie indziej niesklasyfikowana</t>
  </si>
  <si>
    <t>31.01.Z - Produkcja mebli biurowych i sklepowych</t>
  </si>
  <si>
    <t>31.02.Z - Produkcja mebli kuchennych</t>
  </si>
  <si>
    <t>31.03.Z - Produkcja materaców</t>
  </si>
  <si>
    <t>31.09.Z - Produkcja pozostałych mebli</t>
  </si>
  <si>
    <t>32.11.Z - Produkcja monet</t>
  </si>
  <si>
    <t>32.12.Z - Produkcja wyrobów jubilerskich i podobnych</t>
  </si>
  <si>
    <t>32.13.Z - Produkcja sztucznej biżuterii i wyrobów podobnych</t>
  </si>
  <si>
    <t>32.20.Z - Produkcja instrumentów muzycznych</t>
  </si>
  <si>
    <t>32.30.Z - Produkcja sprzętu sportowego</t>
  </si>
  <si>
    <t>32.40.Z - Produkcja gier i zabawek</t>
  </si>
  <si>
    <t>32.50.Z - Produkcja urządzeń, instrumentów oraz wyrobów medycznych, włączając dentystyczne</t>
  </si>
  <si>
    <t>32.91.Z - Produkcja mioteł, szczotek i pędzli</t>
  </si>
  <si>
    <t>32.99.Z - Produkcja pozostałych wyrobów, gdzie indziej niesklasyfikowana</t>
  </si>
  <si>
    <t>33.11.Z - Naprawa i konserwacja metalowych wyrobów gotowych</t>
  </si>
  <si>
    <t>33.12.Z - Naprawa i konserwacja maszyn</t>
  </si>
  <si>
    <t>33.13.Z - Naprawa i konserwacja urządzeń elektronicznych i optycznych</t>
  </si>
  <si>
    <t>33.14.Z - Naprawa i konserwacja urządzeń elektrycznych</t>
  </si>
  <si>
    <t>33.15.Z - Naprawa i konserwacja statków i łodzi</t>
  </si>
  <si>
    <t>33.16.Z - Naprawa i konserwacja statków powietrznych i statków kosmicznych</t>
  </si>
  <si>
    <t>33.17.Z - Naprawa i konserwacja pozostałego sprzętu transportowego</t>
  </si>
  <si>
    <t>33.19.Z - Naprawa i konserwacja pozostałego sprzętu i wyposażenia</t>
  </si>
  <si>
    <t>33.20.Z - Instalowanie maszyn przemysłowych, sprzętu i wyposażenia</t>
  </si>
  <si>
    <t>35.11.Z - Wytwarzanie energii elektrycznej</t>
  </si>
  <si>
    <t>35.12.Z - Przesyłanie energii elektrycznej</t>
  </si>
  <si>
    <t>35.13.Z - Dystrybucja energii elektrycznej</t>
  </si>
  <si>
    <t>35.14.Z - Handel energią elektryczną</t>
  </si>
  <si>
    <t>35.21.Z - Wytwarzanie paliw gazowych</t>
  </si>
  <si>
    <t>35.22.Z - Dystrybucja paliw gazowych w systemie sieciowym</t>
  </si>
  <si>
    <t>35.23.Z - Handel paliwami gazowymi w systemie sieciowym</t>
  </si>
  <si>
    <t>35.30.Z - Wytwarzanie i zaopatrywanie w parę wodną, gorącą wodę i powietrze do układów klimatyzacyjnych</t>
  </si>
  <si>
    <t>36.00.Z - POBÓR, UZDATNIANIE I DOSTARCZANIE WODY</t>
  </si>
  <si>
    <t>37.00.Z - ODPROWADZANIE I OCZYSZCZANIE ŚCIEKÓW</t>
  </si>
  <si>
    <t>38.11.Z - Zbieranie odpadów innych niż niebezpieczne</t>
  </si>
  <si>
    <t>38.12.Z - Zbieranie odpadów niebezpiecznych</t>
  </si>
  <si>
    <t>38.21.Z - Obróbka i usuwanie odpadów innych niż niebezpieczne</t>
  </si>
  <si>
    <t>38.22.Z - Przetwarzanie i unieszkodliwianie odpadów niebezpiecznych</t>
  </si>
  <si>
    <t>38.31.Z - Demontaż wyrobów zużytych</t>
  </si>
  <si>
    <t>38.32.Z - Odzysk surowców z materiałów segregowanych</t>
  </si>
  <si>
    <t>39.00.Z - DZIAŁALNOŚĆ ZWIĄZANA Z REKULTYWACJĄ I POZOSTAŁA DZIAŁALNOŚĆ USŁUGOWA ZWIĄZANA Z GOSPODARKĄ ODPADAMI</t>
  </si>
  <si>
    <t>41.10.Z - Realizacja projektów budowlanych związanych ze wznoszeniem budynków</t>
  </si>
  <si>
    <t>41.20.Z - Roboty budowlane związane ze wznoszeniem budynków mieszkalnych i niemieszkalnych</t>
  </si>
  <si>
    <t>42.11.Z - Roboty związane z budową dróg i autostrad</t>
  </si>
  <si>
    <t>42.12.Z - Roboty związane z budową dróg szynowych i kolei podziemnej</t>
  </si>
  <si>
    <t>42.13.Z - Roboty związane z budową mostów i tuneli</t>
  </si>
  <si>
    <t>42.21.Z - Roboty związane z budową rurociągów przesyłowych i sieci rozdzielczych</t>
  </si>
  <si>
    <t>42.22.Z - Roboty związane z budową linii telekomunikacyjnych i elektroenergetycznych</t>
  </si>
  <si>
    <t>42.91.Z - Roboty związane z budową obiektów inżynierii wodnej</t>
  </si>
  <si>
    <t>42.99.Z - Roboty związane z budową pozostałych obiektów inżynierii lądowej i wodnej, gdzie indziej niesklasyfikowane</t>
  </si>
  <si>
    <t>43.11.Z - Rozbiórka i burzenie obiektów budowlanych</t>
  </si>
  <si>
    <t>43.12.Z - Przygotowanie terenu pod budowę</t>
  </si>
  <si>
    <t>43.13.Z - Wykonywanie wykopów i wierceń geologiczno-inżynierskich</t>
  </si>
  <si>
    <t>43.21.Z - Wykonywanie instalacji elektrycznych</t>
  </si>
  <si>
    <t>43.22.Z - Wykonywanie instalacji wodno-kanalizacyjnych, cieplnych, gazowych i klimatyzacyjnych</t>
  </si>
  <si>
    <t>43.29.Z - Wykonywanie pozostałych instalacji budowlanych</t>
  </si>
  <si>
    <t>43.31.Z - Tynkowanie</t>
  </si>
  <si>
    <t>43.32.Z - Zakładanie stolarki budowlanej</t>
  </si>
  <si>
    <t>43.33.Z - Posadzkarstwo; tapetowanie i oblicowywanie ścian</t>
  </si>
  <si>
    <t>43.34.Z - Malowanie i szklenie</t>
  </si>
  <si>
    <t>43.39.Z - Wykonywanie pozostałych robót budowlanych wykończeniowych</t>
  </si>
  <si>
    <t>43.91.Z - Wykonywanie konstrukcji i pokryć dachowych</t>
  </si>
  <si>
    <t>43.99.Z - Pozostałe specjalistyczne roboty budowlane, gdzie indziej niesklasyfikowane</t>
  </si>
  <si>
    <t>45.11.Z - Sprzedaż hurtowa i detaliczna samochodów osobowych i furgonetek</t>
  </si>
  <si>
    <t>45.19.Z - Sprzedaż hurtowa i detaliczna pozostałych pojazdów samochodowych, z wyłączeniem motocykli</t>
  </si>
  <si>
    <t>45.20.Z - Konserwacja i naprawa pojazdów samochodowych, z wyłączeniem motocykli</t>
  </si>
  <si>
    <t>45.31.Z - Sprzedaż hurtowa części i akcesoriów do pojazdów samochodowych, z wyłączeniem motocykli</t>
  </si>
  <si>
    <t>45.32.Z - Sprzedaż detaliczna części i akcesoriów do pojazdów samochodowych, z wyłączeniem motocykli</t>
  </si>
  <si>
    <t>45.40.Z - Sprzedaż hurtowa i detaliczna motocykli, ich naprawa i konserwacja oraz sprzedaż hurtowa i detaliczna części i akcesoriów do nich</t>
  </si>
  <si>
    <t>46.11.Z - Działalność agentów zajmujących się sprzedażą płodów rolnych, żywych zwierząt, surowców dla przemysłu tekstylnego i półproduktów</t>
  </si>
  <si>
    <t>46.12.Z - Działalność agentów zajmujących się sprzedażą paliw, rud, metali i chemikaliów przemysłowych</t>
  </si>
  <si>
    <t>46.13.Z - Działalność agentów zajmujących się sprzedażą drewna i materiałów budowlanych</t>
  </si>
  <si>
    <t>46.14.Z - Działalność agentów zajmujących się sprzedażą maszyn, urządzeń przemysłowych, statków i samolotów</t>
  </si>
  <si>
    <t>46.15.Z - Działalność agentów zajmujących się sprzedażą mebli, artykułów gospodarstwa domowego i drobnych wyrobów metalowych</t>
  </si>
  <si>
    <t>46.16.Z - Działalność agentów zajmujących się sprzedażą wyrobów tekstylnych, odzieży, wyrobów futrzarskich, obuwia i artykułów skórzanych</t>
  </si>
  <si>
    <t>46.17.Z - Działalność agentów zajmujących się sprzedażą żywności, napojów i wyrobów tytoniowych</t>
  </si>
  <si>
    <t>46.18.Z - Działalność agentów specjalizujących się w sprzedaży pozostałych określonych towarów</t>
  </si>
  <si>
    <t>46.19.Z - Działalność agentów zajmujących się sprzedażą towarów różnego rodzaju</t>
  </si>
  <si>
    <t>46.21.Z - Sprzedaż hurtowa zboża, nieprzetworzonego tytoniu, nasion i pasz dla zwierząt</t>
  </si>
  <si>
    <t>46.22.Z - Sprzedaż hurtowa kwiatów i roślin</t>
  </si>
  <si>
    <t>46.23.Z - Sprzedaż hurtowa żywych zwierząt</t>
  </si>
  <si>
    <t>46.24.Z - Sprzedaż hurtowa skór</t>
  </si>
  <si>
    <t>46.31.Z - Sprzedaż hurtowa owoców i warzyw</t>
  </si>
  <si>
    <t>46.32.Z - Sprzedaż hurtowa mięsa i wyrobów z mięsa</t>
  </si>
  <si>
    <t>46.33.Z - Sprzedaż hurtowa mleka, wyrobów mleczarskich, jaj, olejów i tłuszczów jadalnych</t>
  </si>
  <si>
    <t>46.34.A - Sprzedaż hurtowa napojów alkoholowych</t>
  </si>
  <si>
    <t>46.34.B - Sprzedaż hurtowa napojów bezalkoholowych</t>
  </si>
  <si>
    <t>46.35.Z - Sprzedaż hurtowa wyrobów tytoniowych</t>
  </si>
  <si>
    <t>46.36.Z - Sprzedaż hurtowa cukru, czekolady, wyrobów cukierniczych i piekarskich</t>
  </si>
  <si>
    <t>46.37.Z - Sprzedaż hurtowa herbaty, kawy, kakao i przypraw</t>
  </si>
  <si>
    <t>46.38.Z - Sprzedaż hurtowa pozostałej żywności, włączając ryby, skorupiaki i mięczaki</t>
  </si>
  <si>
    <t>46.39.Z - Sprzedaż hurtowa niewyspecjalizowana żywności, napojów i wyrobów tytoniowych</t>
  </si>
  <si>
    <t>46.41.Z - Sprzedaż hurtowa wyrobów tekstylnych</t>
  </si>
  <si>
    <t>46.42.Z - Sprzedaż hurtowa odzieży i obuwia</t>
  </si>
  <si>
    <t>46.43.Z - Sprzedaż hurtowa elektrycznych artykułów użytku domowego</t>
  </si>
  <si>
    <t>46.44.Z - Sprzedaż hurtowa wyrobów porcelanowych, ceramicznych i szklanych oraz środków czyszczących</t>
  </si>
  <si>
    <t>46.45.Z - Sprzedaż hurtowa perfum i kosmetyków</t>
  </si>
  <si>
    <t>46.46.Z - Sprzedaż hurtowa wyrobów farmaceutycznych i medycznych</t>
  </si>
  <si>
    <t>46.47.Z - Sprzedaż hurtowa mebli, dywanów i sprzętu oświetleniowego</t>
  </si>
  <si>
    <t>46.48.Z - Sprzedaż hurtowa zegarków, zegarów i biżuterii</t>
  </si>
  <si>
    <t>46.49.Z - Sprzedaż hurtowa pozostałych artykułów użytku domowego</t>
  </si>
  <si>
    <t>46.51.Z - Sprzedaż hurtowa komputerów, urządzeń peryferyjnych i oprogramowania</t>
  </si>
  <si>
    <t>46.52.Z - Sprzedaż hurtowa sprzętu elektronicznego i telekomunikacyjnego oraz części do niego</t>
  </si>
  <si>
    <t>46.61.Z - Sprzedaż hurtowa maszyn i urządzeń rolniczych oraz dodatkowego wyposażenia</t>
  </si>
  <si>
    <t>46.62.Z - Sprzedaż hurtowa obrabiarek</t>
  </si>
  <si>
    <t>46.63.Z - Sprzedaż hurtowa maszyn wykorzystywanych w górnictwie, budownictwie oraz inżynierii lądowej i wodnej</t>
  </si>
  <si>
    <t>46.64.Z - Sprzedaż hurtowa maszyn dla przemysłu tekstylnego oraz maszyn do szycia i maszyn dziewiarskich</t>
  </si>
  <si>
    <t>46.65.Z - Sprzedaż hurtowa mebli biurowych</t>
  </si>
  <si>
    <t>46.66.Z - Sprzedaż hurtowa pozostałych maszyn i urządzeń biurowych</t>
  </si>
  <si>
    <t>46.69.Z - Sprzedaż hurtowa pozostałych maszyn i urządzeń</t>
  </si>
  <si>
    <t>46.71.Z - Sprzedaż hurtowa paliw i produktów pochodnych</t>
  </si>
  <si>
    <t>46.72.Z - Sprzedaż hurtowa metali i rud metali</t>
  </si>
  <si>
    <t>46.73.Z - Sprzedaż hurtowa drewna, materiałów budowlanych i wyposażenia sanitarnego</t>
  </si>
  <si>
    <t>46.74.Z - Sprzedaż hurtowa wyrobów metalowych oraz sprzętu i dodatkowego wyposażenia hydraulicznego i grzejnego</t>
  </si>
  <si>
    <t>46.75.Z - Sprzedaż hurtowa wyrobów chemicznych</t>
  </si>
  <si>
    <t>46.76.Z - Sprzedaż hurtowa pozostałych półproduktów</t>
  </si>
  <si>
    <t>46.77.Z - Sprzedaż hurtowa odpadów i złomu</t>
  </si>
  <si>
    <t>46.90.Z - Sprzedaż hurtowa niewyspecjalizowana</t>
  </si>
  <si>
    <t>47.11.Z - Sprzedaż detaliczna prowadzona w niewyspecjalizowanych sklepach z przewagą żywności, napojów i wyrobów tytoniowych</t>
  </si>
  <si>
    <t>47.19.Z - Pozostała sprzedaż detaliczna prowadzona w niewyspecjalizowanych sklepach</t>
  </si>
  <si>
    <t>47.21.Z - Sprzedaż detaliczna owoców i warzyw prowadzona w wyspecjalizowanych sklepach</t>
  </si>
  <si>
    <t>47.22.Z - Sprzedaż detaliczna mięsa i wyrobów z mięsa prowadzona w wyspecjalizowanych sklepach</t>
  </si>
  <si>
    <t>47.23.Z - Sprzedaż detaliczna ryb, skorupiaków i mięczaków prowadzona w wyspecjalizowanych sklepach</t>
  </si>
  <si>
    <t>47.24.Z - Sprzedaż detaliczna pieczywa, ciast, wyrobów ciastkarskich i cukierniczych prowadzona w wyspecjalizowanych sklepach</t>
  </si>
  <si>
    <t>47.25.Z - Sprzedaż detaliczna napojów alkoholowych i bezalkoholowych prowadzona w wyspecjalizowanych sklepach</t>
  </si>
  <si>
    <t>47.26.Z - Sprzedaż detaliczna wyrobów tytoniowych prowadzona w wyspecjalizowanych sklepach</t>
  </si>
  <si>
    <t>47.29.Z - Sprzedaż detaliczna pozostałej żywności prowadzona w wyspecjalizowanych sklepach</t>
  </si>
  <si>
    <t>47.30.Z - Sprzedaż detaliczna paliw do pojazdów silnikowych na stacjach paliw</t>
  </si>
  <si>
    <t>47.41.Z - Sprzedaż detaliczna komputerów, urządzeń peryferyjnych i oprogramowania prowadzona w wyspecjalizowanych sklepach</t>
  </si>
  <si>
    <t>47.42.Z - Sprzedaż detaliczna sprzętu telekomunikacyjnego prowadzona w wyspecjalizowanych sklepach</t>
  </si>
  <si>
    <t>47.43.Z - Sprzedaż detaliczna sprzętu audiowizualnego prowadzona w wyspecjalizowanych sklepach</t>
  </si>
  <si>
    <t>47.51.Z - Sprzedaż detaliczna wyrobów tekstylnych prowadzona w wyspecjalizowanych sklepach</t>
  </si>
  <si>
    <t>47.52.Z - Sprzedaż detaliczna drobnych wyrobów metalowych, farb i szkła prowadzona w wyspecjalizowanych sklepach</t>
  </si>
  <si>
    <t>47.53.Z - Sprzedaż detaliczna dywanów, chodników i innych pokryć podłogowych oraz pokryć ściennych prowadzona w wyspecjalizowanych sklepach</t>
  </si>
  <si>
    <t>47.54.Z - Sprzedaż detaliczna elektrycznego sprzętu gospodarstwa domowego prowadzona w wyspecjalizowanych sklepach</t>
  </si>
  <si>
    <t>47.59.Z - Sprzedaż detaliczna mebli, sprzętu oświetleniowego i pozostałych artykułów użytku domowego prowadzona w wyspecjalizowanych sklepach</t>
  </si>
  <si>
    <t>47.61.Z - Sprzedaż detaliczna książek prowadzona w wyspecjalizowanych sklepach</t>
  </si>
  <si>
    <t>47.62.Z - Sprzedaż detaliczna gazet i artykułów piśmiennych prowadzona w wyspecjalizowanych sklepach</t>
  </si>
  <si>
    <t>47.63.Z - Sprzedaż detaliczna nagrań dźwiękowych i audiowizualnych prowadzona w wyspecjalizowanych sklepach</t>
  </si>
  <si>
    <t>47.64.Z - Sprzedaż detaliczna sprzętu sportowego prowadzona w wyspecjalizowanych sklepach</t>
  </si>
  <si>
    <t>47.65.Z - Sprzedaż detaliczna gier i zabawek prowadzona w wyspecjalizowanych sklepach</t>
  </si>
  <si>
    <t>47.71.Z - Sprzedaż detaliczna odzieży prowadzona w wyspecjalizowanych sklepach</t>
  </si>
  <si>
    <t>47.72.Z - Sprzedaż detaliczna obuwia i wyrobów skórzanych prowadzona w wyspecjalizowanych sklepach</t>
  </si>
  <si>
    <t>47.73.Z - Sprzedaż detaliczna wyrobów farmaceutycznych prowadzona w wyspecjalizowanych sklepach</t>
  </si>
  <si>
    <t>47.74.Z - Sprzedaż detaliczna wyrobów medycznych, włączając ortopedyczne, prowadzona w wyspecjalizowanych sklepach</t>
  </si>
  <si>
    <t>47.75.Z - Sprzedaż detaliczna kosmetyków i artykułów toaletowych prowadzona w wyspecjalizowanych sklepach</t>
  </si>
  <si>
    <t>47.76.Z - Sprzedaż detaliczna kwiatów, roślin, nasion, nawozów, żywych zwierząt domowych, karmy dla zwierząt domowych prowadzona w wyspecjalizowanych sklepach</t>
  </si>
  <si>
    <t>47.77.Z - Sprzedaż detaliczna zegarków, zegarów i biżuterii prowadzona w wyspecjalizowanych sklepach</t>
  </si>
  <si>
    <t>47.78.Z - Sprzedaż detaliczna pozostałych nowych wyrobów prowadzona w wyspecjalizowanych sklepach</t>
  </si>
  <si>
    <t>47.79.Z - Sprzedaż detaliczna artykułów używanych prowadzona w wyspecjalizowanych sklepach</t>
  </si>
  <si>
    <t>47.81.Z - Sprzedaż detaliczna żywności, napojów i wyrobów tytoniowych prowadzona na straganach i targowiskach</t>
  </si>
  <si>
    <t>47.82.Z - Sprzedaż detaliczna wyrobów tekstylnych, odzieży i obuwia prowadzona na straganach i targowiskach</t>
  </si>
  <si>
    <t>47.89.Z - Sprzedaż detaliczna pozostałych wyrobów prowadzona na straganach i targowiskach</t>
  </si>
  <si>
    <t>47.91.Z - Sprzedaż detaliczna prowadzona przez domy sprzedaży wysyłkowej lub Internet</t>
  </si>
  <si>
    <t>47.99.Z - Pozostała sprzedaż detaliczna prowadzona poza siecią sklepową, straganami i targowiskami</t>
  </si>
  <si>
    <t>49.10.Z - Transport kolejowy pasażerski międzymiastowy</t>
  </si>
  <si>
    <t>49.20.Z - Transport kolejowy towarów</t>
  </si>
  <si>
    <t>49.31.Z - Transport lądowy pasażerski, miejski i podmiejski</t>
  </si>
  <si>
    <t>49.32.Z - Działalność taksówek osobowych</t>
  </si>
  <si>
    <t>49.39.Z - Pozostały transport lądowy pasażerski, gdzie indziej niesklasyfikowany</t>
  </si>
  <si>
    <t>49.41.Z - Transport drogowy towarów</t>
  </si>
  <si>
    <t>49.42.Z - Działalność usługowa związana z przeprowadzkami</t>
  </si>
  <si>
    <t>49.50.A - Transport rurociągami paliw gazowych</t>
  </si>
  <si>
    <t>49.50.B - Transport rurociągowy pozostałych towarów</t>
  </si>
  <si>
    <t>50.10.Z - Transport morski i przybrzeżny pasażerski</t>
  </si>
  <si>
    <t>50.20.Z - Transport morski i przybrzeżny towarów</t>
  </si>
  <si>
    <t>50.30.Z - Transport wodny śródlądowy pasażerski </t>
  </si>
  <si>
    <t>50.40.Z - Transport wodny śródlądowy towarów</t>
  </si>
  <si>
    <t>51.10.Z - Transport lotniczy pasażerski</t>
  </si>
  <si>
    <t>51.21.Z - Transport lotniczy towarów</t>
  </si>
  <si>
    <t>51.22.Z - Transport kosmiczny</t>
  </si>
  <si>
    <t>52.10.A - Magazynowanie i przechowywanie paliw gazowych</t>
  </si>
  <si>
    <t>52.10.B - Magazynowanie i przechowywanie pozostałych towarów</t>
  </si>
  <si>
    <t>52.21.Z - Działalność usługowa wspomagająca transport lądowy</t>
  </si>
  <si>
    <t>52.22.A - Działalność usługowa wspomagająca transport morski</t>
  </si>
  <si>
    <t>52.22.B - Działalność usługowa wspomagająca transport śródlądowy</t>
  </si>
  <si>
    <t>52.23.Z - Działalność usługowa wspomagająca transport lotniczy</t>
  </si>
  <si>
    <t>52.24.A - Przeładunek towarów w portach morskich</t>
  </si>
  <si>
    <t>52.24.B - Przeładunek towarów w portach śródlądowych</t>
  </si>
  <si>
    <t>52.24.C - Przeładunek towarów w pozostałych punktach przeładunkowych</t>
  </si>
  <si>
    <t>52.29.A - Działalność morskich agencji transportowych</t>
  </si>
  <si>
    <t>52.29.B - Działalność śródlądowych agencji transportowych</t>
  </si>
  <si>
    <t>52.29.C - Działalność pozostałych agencji transportowych</t>
  </si>
  <si>
    <t>53.10.Z - Działalność pocztowa objęta obowiązkiem świadczenia usług powszechnych (operatora publicznego)</t>
  </si>
  <si>
    <t>53.20.Z - Pozostała działalność pocztowa i kurierska</t>
  </si>
  <si>
    <t>55.10.Z - Hotele i podobne obiekty zakwaterowania</t>
  </si>
  <si>
    <t>55.20.Z - Obiekty noclegowe turystyczne i miejsca krótkotrwałego zakwaterowania</t>
  </si>
  <si>
    <t>55.30.Z - Pola kempingowe (włączając pola dla pojazdów kempingowych) i pola namiotowe</t>
  </si>
  <si>
    <t>55.90.Z - Pozostałe zakwaterowanie</t>
  </si>
  <si>
    <t>56.10.A - Restauracje i inne stałe placówki gastronomiczne</t>
  </si>
  <si>
    <t>56.10.B - Ruchome placówki gastronomiczne</t>
  </si>
  <si>
    <t>56.21.Z - Przygotowywanie i dostarczanie żywności dla odbiorców zewnętrznych (katering)</t>
  </si>
  <si>
    <t>56.29.Z - Pozostała usługowa działalność gastronomiczna</t>
  </si>
  <si>
    <t>56.30.Z - Przygotowywanie i podawanie napojów</t>
  </si>
  <si>
    <t>58.11.Z - Wydawanie książek</t>
  </si>
  <si>
    <t>58.12.Z - Wydawanie wykazów oraz list (np. adresowych, telefonicznych)</t>
  </si>
  <si>
    <t>58.13.Z - Wydawanie gazet</t>
  </si>
  <si>
    <t>58.14.Z - Wydawanie czasopism i pozostałych periodyków</t>
  </si>
  <si>
    <t>58.19.Z - Pozostała działalność wydawnicza</t>
  </si>
  <si>
    <t>58.21.Z - Działalność wydawnicza w zakresie gier komputerowych</t>
  </si>
  <si>
    <t>58.29.Z - Działalność wydawnicza w zakresie pozostałego oprogramowania</t>
  </si>
  <si>
    <t>59.11.Z - Działalność związana z produkcją filmów, nagrań wideo i programów telewizyjnych</t>
  </si>
  <si>
    <t>59.12.Z - Działalność postprodukcyjna związana z filmami, nagraniami wideo i programami telewizyjnymi</t>
  </si>
  <si>
    <t>59.13.Z - Działalność związana z dystrybucją filmów, nagrań wideo i programów telewizyjnych</t>
  </si>
  <si>
    <t>59.14.Z - Działalność związana z projekcją filmów</t>
  </si>
  <si>
    <t>59.20.Z - Działalność w zakresie nagrań dźwiękowych i muzycznych</t>
  </si>
  <si>
    <t>60.10.Z - Nadawanie programów radiofonicznych</t>
  </si>
  <si>
    <t>60.20.Z - Nadawanie programów telewizyjnych ogólnodostępnych i abonamentowych</t>
  </si>
  <si>
    <t>61.10.Z - Działalność w zakresie telekomunikacji przewodowej</t>
  </si>
  <si>
    <t>61.20.Z - Działalność w zakresie telekomunikacji bezprzewodowej, z wyłączeniem telekomunikacji satelitarnej</t>
  </si>
  <si>
    <t>61.30.Z - Działalność w zakresie telekomunikacji satelitarnej</t>
  </si>
  <si>
    <t>61.90.Z - Działalność w zakresie pozostałej telekomunikacji</t>
  </si>
  <si>
    <t>62.01.Z - Działalność związana z oprogramowaniem</t>
  </si>
  <si>
    <t>62.02.Z - Działalność związana z doradztwem w zakresie informatyki</t>
  </si>
  <si>
    <t>62.03.Z - Działalność związana z zarządzaniem urządzeniami informatycznymi</t>
  </si>
  <si>
    <t>62.09.Z - Pozostała działalność usługowa w zakresie technologii informatycznych i komputerowych</t>
  </si>
  <si>
    <t>63.11.Z - Przetwarzanie danych; zarządzanie stronami internetowymi (hosting) i podobna działalność</t>
  </si>
  <si>
    <t>63.12.Z - Działalność portali internetowych</t>
  </si>
  <si>
    <t>63.91.Z - Działalność agencji informacyjnych</t>
  </si>
  <si>
    <t>63.99.Z - Pozostała działalność usługowa w zakresie informacji, gdzie indziej niesklasyfikowana</t>
  </si>
  <si>
    <t>64.11.Z - Działalność banku centralnego</t>
  </si>
  <si>
    <t>64.19.Z - Pozostałe pośrednictwo pieniężne</t>
  </si>
  <si>
    <t>64.20.Z - Działalność holdingów finansowych</t>
  </si>
  <si>
    <t>64.30.Z - Działalność trustów, funduszów i podobnych instytucji finansowych</t>
  </si>
  <si>
    <t>64.91.Z - Leasing finansowy</t>
  </si>
  <si>
    <t>64.92.Z - Pozostałe formy udzielania kredytów</t>
  </si>
  <si>
    <t>64.99.Z - Pozostała finansowa działalność usługowa, gdzie indziej niesklasyfikowana, z wyłączeniem ubezpieczeń i funduszów emerytalnych</t>
  </si>
  <si>
    <t>65.11.Z - Ubezpieczenia na życie</t>
  </si>
  <si>
    <t>65.12.Z - Pozostałe ubezpieczenia osobowe oraz ubezpieczenia majątkowe</t>
  </si>
  <si>
    <t>65.20.Z - Reasekuracja</t>
  </si>
  <si>
    <t>65.30.Z - Fundusze emerytalne</t>
  </si>
  <si>
    <t>66.11.Z - Zarządzanie rynkami finansowymi</t>
  </si>
  <si>
    <t>66.12.Z - Działalność maklerska związana z rynkiem papierów wartościowych i towarów giełdowych</t>
  </si>
  <si>
    <t>66.19.Z - Pozostała działalność wspomagająca usługi finansowe, z wyłączeniem ubezpieczeń i funduszów emerytalnych</t>
  </si>
  <si>
    <t>66.21.Z - Działalność związana z oceną ryzyka i szacowaniem poniesionych strat</t>
  </si>
  <si>
    <t>66.22.Z - Działalność agentów i brokerów ubezpieczeniowych</t>
  </si>
  <si>
    <t>66.29.Z - Pozostała działalność wspomagająca ubezpieczenia i fundusze emerytalne</t>
  </si>
  <si>
    <t>66.30.Z - Działalność związana z zarządzaniem funduszami</t>
  </si>
  <si>
    <t>68.10.Z - Kupno i sprzedaż nieruchomości na własny rachunek</t>
  </si>
  <si>
    <t>68.20.Z - Wynajem i zarządzanie nieruchomościami własnymi lub dzierżawionymi</t>
  </si>
  <si>
    <t>68.31.Z - Pośrednictwo w obrocie nieruchomościami</t>
  </si>
  <si>
    <t>68.32.Z - Zarządzanie nieruchomościami wykonywane na zlecenie</t>
  </si>
  <si>
    <t>69.10.Z - Działalność prawnicza</t>
  </si>
  <si>
    <t>69.20.Z - Działalność rachunkowo-księgowa; doradztwo podatkowe</t>
  </si>
  <si>
    <t>70.10.Z - Działalność firm centralnych (head offices) i holdingów, z wyłączeniem holdingów finansowych</t>
  </si>
  <si>
    <t>70.21.Z - Stosunki międzyludzkie (public relations) i komunikacja</t>
  </si>
  <si>
    <t>70.22.Z - Pozostałe doradztwo w zakresie prowadzenia działalności gospodarczej i zarządzania</t>
  </si>
  <si>
    <t>71.11.Z - Działalność w zakresie architektury</t>
  </si>
  <si>
    <t>71.12.Z - Działalność w zakresie inżynierii i związane z nią doradztwo techniczne</t>
  </si>
  <si>
    <t>71.20.A - Badania i analizy związane z jakością żywności</t>
  </si>
  <si>
    <t>71.20.B - Pozostałe badania i analizy techniczne</t>
  </si>
  <si>
    <t>72.11.Z - Badania naukowe i prace rozwojowe w dziedzinie biotechnologii</t>
  </si>
  <si>
    <t>72.19.Z - Badania naukowe i prace rozwojowe w dziedzinie pozostałych nauk przyrodniczych i technicznych</t>
  </si>
  <si>
    <t>72.20.Z - Badania naukowe i prace rozwojowe w dziedzinie nauk społecznych i humanistycznych</t>
  </si>
  <si>
    <t>73.11.Z - Działalność agencji reklamowych</t>
  </si>
  <si>
    <t>73.12.A - Pośrednictwo w sprzedaży czasu i miejsca na cele reklamowe w radio i telewizji</t>
  </si>
  <si>
    <t>73.12.B - Pośrednictwo w sprzedaży miejsca na cele reklamowe w mediach drukowanych</t>
  </si>
  <si>
    <t>73.12.C - Pośrednictwo w sprzedaży miejsca na cele reklamowe w mediach elektronicznych (Internet)</t>
  </si>
  <si>
    <t>73.12.D - Pośrednictwo w sprzedaży miejsca na cele reklamowe w pozostałych mediach</t>
  </si>
  <si>
    <t>73.20.Z - Badanie rynku i opinii publicznej</t>
  </si>
  <si>
    <t>74.10.Z - Działalność w zakresie specjalistycznego projektowania</t>
  </si>
  <si>
    <t>74.20.Z - Działalność fotograficzna</t>
  </si>
  <si>
    <t>74.30.Z - Działalność związana z tłumaczeniami</t>
  </si>
  <si>
    <t>74.90.Z - Pozostała działalność profesjonalna, naukowa i techniczna, gdzie indziej niesklasyfikowana</t>
  </si>
  <si>
    <t>75.00.Z - DZIAŁALNOŚĆ WETERYNARYJNA</t>
  </si>
  <si>
    <t>77.11.Z - Wynajem i dzierżawa samochodów osobowych i furgonetek</t>
  </si>
  <si>
    <t>77.12.Z - Wynajem i dzierżawa pozostałych pojazdów samochodowych, z wyłączeniem motocykli</t>
  </si>
  <si>
    <t>77.21.Z - Wypożyczanie i dzierżawa sprzętu rekreacyjnego i sportowego</t>
  </si>
  <si>
    <t>77.22.Z - Wypożyczanie kaset wideo, płyt CD, DVD itp.</t>
  </si>
  <si>
    <t>77.29.Z - Wypożyczanie i dzierżawa pozostałych artykułów użytku osobistego i domowego</t>
  </si>
  <si>
    <t>77.31.Z - Wynajem i dzierżawa maszyn i urządzeń rolniczych</t>
  </si>
  <si>
    <t>77.32.Z - Wynajem i dzierżawa maszyn i urządzeń budowlanych</t>
  </si>
  <si>
    <t>77.33.Z - Wynajem i dzierżawa maszyn i urządzeń biurowych, włączając komputery</t>
  </si>
  <si>
    <t>77.34.Z - Wynajem i dzierżawa środków transportu wodnego</t>
  </si>
  <si>
    <t>77.35.Z - Wynajem i dzierżawa środków transportu lotniczego</t>
  </si>
  <si>
    <t>77.39.Z - Wynajem i dzierżawa pozostałych maszyn, urządzeń oraz dóbr materialnych, gdzie indziej niesklasyfikowane</t>
  </si>
  <si>
    <t>77.40.Z - Dzierżawa własności intelektualnej i podobnych produktów, z wyłączeniem prac chronionych prawem autorskim</t>
  </si>
  <si>
    <t>78.10.Z - Działalność związana z wyszukiwaniem miejsc pracy i pozyskiwaniem pracowników</t>
  </si>
  <si>
    <t>78.20.Z - Działalność agencji pracy tymczasowej</t>
  </si>
  <si>
    <t>78.30.Z - Pozostała działalność związana z udostępnianiem pracowników</t>
  </si>
  <si>
    <t>79.11.A - Działalność agentów turystycznych</t>
  </si>
  <si>
    <t>79.11.B - Działalność pośredników turystycznych</t>
  </si>
  <si>
    <t>79.12.Z - Działalność organizatorów turystyki</t>
  </si>
  <si>
    <t>79.90.A - Działalność pilotów wycieczek i przewodników turystycznych</t>
  </si>
  <si>
    <t>79.90.B - Działalność w zakresie informacji turystycznej</t>
  </si>
  <si>
    <t>79.90.C - Pozostała działalność usługowa w zakresie rezerwacji, gdzie indziej niesklasyfikowana</t>
  </si>
  <si>
    <t>80.10.Z - Działalność ochroniarska, z wyłączeniem obsługi systemów bezpieczeństwa</t>
  </si>
  <si>
    <t>80.20.Z - Działalność ochroniarska w zakresie obsługi systemów bezpieczeństwa</t>
  </si>
  <si>
    <t>80.30.Z - Działalność detektywistyczna</t>
  </si>
  <si>
    <t>81.10.Z - Działalność pomocnicza związana z utrzymaniem porządku w budynkach</t>
  </si>
  <si>
    <t>81.21.Z - Niespecjalistyczne sprzątanie budynków i obiektów przemysłowych</t>
  </si>
  <si>
    <t>81.22.Z - Specjalistyczne sprzątanie budynków i obiektów przemysłowych</t>
  </si>
  <si>
    <t>81.29.Z - Pozostałe sprzątanie</t>
  </si>
  <si>
    <t>81.30.Z - Działalność usługowa związana z zagospodarowaniem terenów zieleni</t>
  </si>
  <si>
    <t>82.11.Z - Działalność usługowa związana z administracyjną obsługą biura</t>
  </si>
  <si>
    <t>82.19.Z - Wykonywanie fotokopii, przygotowywanie dokumentów i pozostała specjalistyczna działalność wspomagająca prowadzenie biura</t>
  </si>
  <si>
    <t>82.20.Z - Działalność centrów telefonicznych (call center)</t>
  </si>
  <si>
    <t>82.30.Z - Działalność związana z organizacją targów, wystaw i kongresów</t>
  </si>
  <si>
    <t>82.91.Z - Działalność świadczona przez agencje inkasa i biura kredytowe</t>
  </si>
  <si>
    <t>82.92.Z - Działalność związana z pakowaniem</t>
  </si>
  <si>
    <t>82.99.Z - Pozostała działalność wspomagająca prowadzenie działalności gospodarczej, gdzie indziej niesklasyfikowana</t>
  </si>
  <si>
    <t>84.11.Z - Kierowanie podstawowymi rodzajami działalności publicznej</t>
  </si>
  <si>
    <t>84.12.Z - Kierowanie w zakresie działalności związanej z ochroną zdrowia, edukacją, kulturą oraz pozostałymi usługami społecznymi, z wyłączeniem zabezpieczeń społecznych</t>
  </si>
  <si>
    <t>84.13.Z - Kierowanie w zakresie efektywności gospodarowania</t>
  </si>
  <si>
    <t>84.21.Z - Sprawy zagraniczne</t>
  </si>
  <si>
    <t>84.22.Z - Obrona narodowa</t>
  </si>
  <si>
    <t>84.23.Z - Wymiar sprawiedliwości</t>
  </si>
  <si>
    <t>84.24.Z - Bezpieczeństwo państwa, porządek i bezpieczeństwo publiczne</t>
  </si>
  <si>
    <t>84.25.Z - Ochrona przeciwpożarowa</t>
  </si>
  <si>
    <t>84.30.Z - Obowiązkowe zabezpieczenia społeczne</t>
  </si>
  <si>
    <t>85.10.Z - Placówki wychowania przedszkolnego</t>
  </si>
  <si>
    <t>85.20.Z - Szkoły podstawowe</t>
  </si>
  <si>
    <t>85.31.A - Gimnazja</t>
  </si>
  <si>
    <t>85.31.B - Licea ogólnokształcące</t>
  </si>
  <si>
    <t>85.32.A - Technika</t>
  </si>
  <si>
    <t>85.32.B - Branżowe szkoły I stopnia</t>
  </si>
  <si>
    <t>85.32.C - Szkoły specjalne przysposabiające do pracy</t>
  </si>
  <si>
    <t>85.32.D - Branżowe szkoły II stopnia</t>
  </si>
  <si>
    <t>85.41.A - Szkoły policealne</t>
  </si>
  <si>
    <t>85.41.B - Kolegia pracowników służb społecznych</t>
  </si>
  <si>
    <t>85.41.C - Placówki doskonalenia nauczycieli</t>
  </si>
  <si>
    <t>85.42.Z - Szkoły wyższe</t>
  </si>
  <si>
    <t>85.51.Z - Pozaszkolne formy edukacji sportowej oraz zajęć sportowych i rekreacyjnych</t>
  </si>
  <si>
    <t>85.52.Z - Pozaszkolne formy edukacji artystycznej</t>
  </si>
  <si>
    <t>85.53.Z - Pozaszkolne formy edukacji z zakresu nauki jazdy i pilotażu</t>
  </si>
  <si>
    <t>85.59.A - Nauka języków obcych</t>
  </si>
  <si>
    <t>85.59.B - Pozostałe pozaszkolne formy edukacji, gdzie indziej niesklasyfikowane</t>
  </si>
  <si>
    <t>85.60.Z - Działalność wspomagająca edukację</t>
  </si>
  <si>
    <t>86.10.Z - Działalność szpitali</t>
  </si>
  <si>
    <t>86.21.Z - Praktyka lekarska ogólna</t>
  </si>
  <si>
    <t>86.22.Z - Praktyka lekarska specjalistyczna</t>
  </si>
  <si>
    <t>86.23.Z - Praktyka lekarska dentystyczna</t>
  </si>
  <si>
    <t>86.90.A - Działalność fizjoterapeutyczna</t>
  </si>
  <si>
    <t>86.90.B - Działalność pogotowia ratunkowego</t>
  </si>
  <si>
    <t>86.90.C - Praktyka pielęgniarek i położnych</t>
  </si>
  <si>
    <t>86.90.D - Działalność paramedyczna</t>
  </si>
  <si>
    <t>86.90.E - Pozostała działalność w zakresie opieki zdrowotnej, gdzie indziej niesklasyfikowana</t>
  </si>
  <si>
    <t>87.10.Z - Pomoc społeczna z zakwaterowaniem zapewniająca opiekę pielęgniarską</t>
  </si>
  <si>
    <t>87.20.Z - Pomoc społeczna z zakwaterowaniem dla osób z zaburzeniami psychicznymi</t>
  </si>
  <si>
    <t>87.30.Z - Pomoc społeczna z zakwaterowaniem dla osób w podeszłym wieku i osób niepełnosprawnych</t>
  </si>
  <si>
    <t>87.90.Z - Pozostała pomoc społeczna z zakwaterowaniem</t>
  </si>
  <si>
    <t>88.10.Z - Pomoc społeczna bez zakwaterowania dla osób w podeszłym wieku i osób niepełnosprawnych</t>
  </si>
  <si>
    <t>88.91.Z - Opieka dzienna nad dziećmi</t>
  </si>
  <si>
    <t>88.99.Z - Pozostała pomoc społeczna bez zakwaterowania, gdzie indziej niesklasyfikowana</t>
  </si>
  <si>
    <t>90.01.Z - Działalność związana z wystawianiem przedstawień artystycznych</t>
  </si>
  <si>
    <t>90.02.Z - Działalność wspomagająca wystawianie przedstawień artystycznych</t>
  </si>
  <si>
    <t>90.03.Z - Artystyczna i literacka działalność twórcza</t>
  </si>
  <si>
    <t>90.04.Z - Działalność obiektów kulturalnych</t>
  </si>
  <si>
    <t>91.01.A - Działalność bibliotek</t>
  </si>
  <si>
    <t>91.01.B - Działalność archiwów</t>
  </si>
  <si>
    <t>91.02.Z - Działalność muzeów</t>
  </si>
  <si>
    <t>91.03.Z - Działalność historycznych miejsc i budynków oraz podobnych atrakcji turystycznych</t>
  </si>
  <si>
    <t>91.04.Z - Działalność ogrodów botanicznych i zoologicznych oraz obszarów i obiektów ochrony przyrody</t>
  </si>
  <si>
    <t>92.00.Z - DZIAŁALNOŚĆ ZWIĄZANA Z GRAMI LOSOWYMI I ZAKŁADAMI WZAJEMNYMI</t>
  </si>
  <si>
    <t>93.11.Z - Działalność obiektów sportowych</t>
  </si>
  <si>
    <t>93.12.Z - Działalność klubów sportowych</t>
  </si>
  <si>
    <t>93.13.Z - Działalność obiektów służących poprawie kondycji fizycznej</t>
  </si>
  <si>
    <t>93.19.Z - Pozostała działalność związana ze sportem</t>
  </si>
  <si>
    <t>93.21.Z - Działalność wesołych miasteczek i parków rozrywki</t>
  </si>
  <si>
    <t>93.29.Z - Pozostała działalność rozrywkowa i rekreacyjna</t>
  </si>
  <si>
    <t>94.11.Z - Działalność organizacji komercyjnych i pracodawców</t>
  </si>
  <si>
    <t>94.12.Z - Działalność organizacji profesjonalnych</t>
  </si>
  <si>
    <t>94.20.Z - Działalność związków zawodowych</t>
  </si>
  <si>
    <t>94.91.Z - Działalność organizacji religijnych</t>
  </si>
  <si>
    <t>94.92.Z - Działalność organizacji politycznych</t>
  </si>
  <si>
    <t>94.99.Z - Działalność pozostałych organizacji członkowskich, gdzie indziej niesklasyfikowana</t>
  </si>
  <si>
    <t>95.11.Z - Naprawa i konserwacja komputerów i urządzeń peryferyjnych</t>
  </si>
  <si>
    <t>95.12.Z - Naprawa i konserwacja sprzętu (tele)komunikacyjnego</t>
  </si>
  <si>
    <t>95.21.Z - Naprawa i konserwacja elektronicznego sprzętu powszechnego użytku</t>
  </si>
  <si>
    <t>95.22.Z - Naprawa i konserwacja urządzeń gospodarstwa domowego oraz sprzętu użytku domowego i ogrodniczego</t>
  </si>
  <si>
    <t>95.23.Z - Naprawa obuwia i wyrobów skórzanych</t>
  </si>
  <si>
    <t>95.24.Z - Naprawa i konserwacja mebli i wyposażenia domowego</t>
  </si>
  <si>
    <t>95.25.Z - Naprawa zegarów, zegarków oraz biżuterii</t>
  </si>
  <si>
    <t>95.29.Z - Naprawa pozostałych artykułów użytku osobistego i domowego</t>
  </si>
  <si>
    <t>96.01.Z - Pranie i czyszczenie wyrobów włókienniczych i futrzarskich</t>
  </si>
  <si>
    <t>96.02.Z - Fryzjerstwo i pozostałe zabiegi kosmetyczne</t>
  </si>
  <si>
    <t>96.03.Z - Pogrzeby i działalność pokrewna</t>
  </si>
  <si>
    <t>96.04.Z - Działalność usługowa związana z poprawą kondycji fizycznej</t>
  </si>
  <si>
    <t>96.09.Z - Pozostała działalność usługowa, gdzie indziej niesklasyfikowana</t>
  </si>
  <si>
    <t>97.00.Z - GOSPODARSTWA DOMOWE ZATRUDNIAJĄCE PRACOWNIKÓW</t>
  </si>
  <si>
    <t>98.10.Z - Gospodarstwa domowe produkujące wyroby na własne potrzeby</t>
  </si>
  <si>
    <t>98.20.Z - Gospodarstwa domowe świadczące usługi na własne potrzeby</t>
  </si>
  <si>
    <t>99.00.Z - ORGANIZACJE I ZESPOŁY EKSTERYTORIALNE</t>
  </si>
  <si>
    <t>2.  Status Wnioskodawcy</t>
  </si>
  <si>
    <t>Rodzaj przedsiębiorstwa</t>
  </si>
  <si>
    <t>87.</t>
  </si>
  <si>
    <t>88.</t>
  </si>
  <si>
    <t>Forma własności</t>
  </si>
  <si>
    <t>89.</t>
  </si>
  <si>
    <t>90.</t>
  </si>
  <si>
    <t>3.  Adres siedziby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</si>
  <si>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</si>
  <si>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</si>
  <si>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</si>
  <si>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</si>
  <si>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</si>
  <si>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</si>
  <si>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</si>
  <si>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</si>
  <si>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</si>
  <si>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</si>
  <si>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</si>
  <si>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</si>
  <si>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Telefon</t>
  </si>
  <si>
    <t>Faks</t>
  </si>
  <si>
    <t>Adres e-mail</t>
  </si>
  <si>
    <t xml:space="preserve">Stanowisko </t>
  </si>
  <si>
    <t>Numer telefonu</t>
  </si>
  <si>
    <t>106.</t>
  </si>
  <si>
    <t>107.</t>
  </si>
  <si>
    <t>108.</t>
  </si>
  <si>
    <t>110.</t>
  </si>
  <si>
    <t>109.</t>
  </si>
  <si>
    <t>Numer faksu</t>
  </si>
  <si>
    <t xml:space="preserve">Adres korespondencyjny Wnioskodawcy (jeśli inny niż adres siedziby) </t>
  </si>
  <si>
    <t>III. CEL I UZASADNIENIE REALIZACJI PROJEKTU</t>
  </si>
  <si>
    <t>1. Planowany rodzaj inwestycji</t>
  </si>
  <si>
    <t>Rodzaj planowanej inwestycji</t>
  </si>
  <si>
    <t>Uzasadnienie/opis:</t>
  </si>
  <si>
    <t>Efekt realizacji agendy badawczej</t>
  </si>
  <si>
    <t>Innowacja produktowa</t>
  </si>
  <si>
    <t>Innowacja procesowa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</si>
  <si>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</si>
  <si>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</si>
  <si>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</si>
  <si>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</si>
  <si>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</si>
  <si>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</si>
  <si>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</si>
  <si>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</si>
  <si>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</si>
  <si>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</si>
  <si>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</si>
  <si>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</si>
  <si>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</si>
  <si>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</si>
  <si>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</si>
  <si>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128.</t>
  </si>
  <si>
    <t>129.</t>
  </si>
  <si>
    <t>2. Sposoby ochrony własności intelektualnej</t>
  </si>
  <si>
    <t>Czy kwestia praw własności intelektualnej nie stanowi bariery do realizacji agendy badawczej?</t>
  </si>
  <si>
    <t>Czy do dnia złożenia wniosku zostały opublikowane przez inne podmioty lub Wnioskodawcę wyniki prac B+R/rozwiązania/technologie związane z przedmiotem projektu?</t>
  </si>
  <si>
    <t>127.</t>
  </si>
  <si>
    <t>130.</t>
  </si>
  <si>
    <t>131.</t>
  </si>
  <si>
    <t>132.</t>
  </si>
  <si>
    <t>133.</t>
  </si>
  <si>
    <t>134.</t>
  </si>
  <si>
    <t>135.</t>
  </si>
  <si>
    <t>136.</t>
  </si>
  <si>
    <t>137.</t>
  </si>
  <si>
    <t>Własność intelektualna niezbędna do realizacji zaplanowanych w agendzie prac B+R</t>
  </si>
  <si>
    <t>Status</t>
  </si>
  <si>
    <t>Opis przedmiotu objętego prawem własności intelektualnej</t>
  </si>
  <si>
    <t>Kraj zgłoszenia</t>
  </si>
  <si>
    <t>Kraj uzyskania</t>
  </si>
  <si>
    <t>Data</t>
  </si>
  <si>
    <t>Czy Wnioskodawca dysponuje wskazanym prawem własności intelektualnej?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</si>
  <si>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</si>
  <si>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</si>
  <si>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</si>
  <si>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</si>
  <si>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</si>
  <si>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</si>
  <si>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</si>
  <si>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</si>
  <si>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</si>
  <si>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Czy w projekcie przewidziano sposoby ochrony własności intelektualnej?</t>
  </si>
  <si>
    <t>Przyjęty w projekcie sposób ochrony własności intelektualnej</t>
  </si>
  <si>
    <t>147.</t>
  </si>
  <si>
    <t>Strategia zarządzania własnością intelektualną w projekcie.</t>
  </si>
  <si>
    <t>148.</t>
  </si>
  <si>
    <t>IV. ZDOLNOŚĆ WNIOSKODAWCY DO REALIZACJI PROJEKTU</t>
  </si>
  <si>
    <t>1. Potencjał kadrowy B+R</t>
  </si>
  <si>
    <t>Kadra pozostająca w dyspozycji Wnioskodawcy</t>
  </si>
  <si>
    <t>149.</t>
  </si>
  <si>
    <t>150.</t>
  </si>
  <si>
    <t>Imię i Nazwisko</t>
  </si>
  <si>
    <t>Wykształcenie</t>
  </si>
  <si>
    <t>151.</t>
  </si>
  <si>
    <t>Doświadczenie zawodowe (szczególnie w pracach B+R)</t>
  </si>
  <si>
    <t>152.</t>
  </si>
  <si>
    <t>Rola w projekcie</t>
  </si>
  <si>
    <t>153.</t>
  </si>
  <si>
    <t>Forma zatrudnienia i wymiar zatrudnienia w CBR</t>
  </si>
  <si>
    <t>154.</t>
  </si>
  <si>
    <t>2. Kadra zarządzająca zaangażowana w projekt</t>
  </si>
  <si>
    <t>Model zarządzania projektem</t>
  </si>
  <si>
    <t>155.</t>
  </si>
  <si>
    <t>&lt;opis modelu zarządzania projektem&gt;</t>
  </si>
  <si>
    <t>156.</t>
  </si>
  <si>
    <t>157.</t>
  </si>
  <si>
    <t>Doświadczenie zawodowe (szczególnie w zakresie kierowania pracami B+R)</t>
  </si>
  <si>
    <t>158.</t>
  </si>
  <si>
    <t>159.</t>
  </si>
  <si>
    <t>Podział zadań i obowiązków w realizacji projektu</t>
  </si>
  <si>
    <t>160.</t>
  </si>
  <si>
    <t>161.</t>
  </si>
  <si>
    <t>3. Nowe miejsca pracy w projekcie</t>
  </si>
  <si>
    <t>Nowoutworzone miejsca pracy w projekcie dla pracowników B+R</t>
  </si>
  <si>
    <t>Łączna liczba nowych miejsc pracy dla pracowników B+R:</t>
  </si>
  <si>
    <t xml:space="preserve"> - w tym z wykształceniem wyższym:</t>
  </si>
  <si>
    <t>Liczba miejsc pracy (osób)</t>
  </si>
  <si>
    <t>Stanowisko</t>
  </si>
  <si>
    <t>Forma zatrudnienia (umowa o pracę na czas nieokreślony, umowa o pracę na czas określony, inne)</t>
  </si>
  <si>
    <t>Uzasadnienie stworzenia miejsca pracy/rola w projekcie</t>
  </si>
  <si>
    <t>162.</t>
  </si>
  <si>
    <t>163.</t>
  </si>
  <si>
    <t>165.</t>
  </si>
  <si>
    <t>166.</t>
  </si>
  <si>
    <t>167.</t>
  </si>
  <si>
    <t>168.</t>
  </si>
  <si>
    <t>Liczba wszystkich pracowników na koniec ostatniego okresu sprawozdawczego (wraz z przedsiębiorstwami powiązanymi z terenu RP):</t>
  </si>
  <si>
    <t>169.</t>
  </si>
  <si>
    <t>170.</t>
  </si>
  <si>
    <t>w tym pracowników realizujących prace badawczo- rozwojowe (wraz z przedsiębiorstwami powiązanymi z terenu RP):</t>
  </si>
  <si>
    <t>Nakłady Wnioskodawcy na działalność badawczo – rozwojową (PLN)</t>
  </si>
  <si>
    <t>3 lata przed złożeniem wniosku</t>
  </si>
  <si>
    <t>2 lata przed złożeniem wniosku</t>
  </si>
  <si>
    <t xml:space="preserve">rok przed złożeniem wniosku </t>
  </si>
  <si>
    <t>171.</t>
  </si>
  <si>
    <t>172.</t>
  </si>
  <si>
    <t>173.</t>
  </si>
  <si>
    <t>Całkowite nakłady inwestycyjne (PLN)</t>
  </si>
  <si>
    <t>Udział nakładów na działalność B+R w całkowitych nakładach inwestycyjnych (%)</t>
  </si>
  <si>
    <t>Nowe produkty/usługi wdrożone w wyniku działalności badawczo rozwojowej (szt.)</t>
  </si>
  <si>
    <t>Udział nowych produktów/usług w sprzedaży Wnioskodawcy  (%)</t>
  </si>
  <si>
    <t>Liczba nowych metod produkcji w wyniku prac B+R (szt.)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</si>
  <si>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</si>
  <si>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</si>
  <si>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</si>
  <si>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</si>
  <si>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</si>
  <si>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</si>
  <si>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</si>
  <si>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</si>
  <si>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</si>
  <si>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</si>
  <si>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</si>
  <si>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</si>
  <si>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</si>
  <si>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</si>
  <si>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</si>
  <si>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Patenty (szt.)</t>
  </si>
  <si>
    <t>Zgłoszone</t>
  </si>
  <si>
    <t>Uzyskane</t>
  </si>
  <si>
    <t xml:space="preserve">3 lata przed złożeniem wniosku </t>
  </si>
  <si>
    <t xml:space="preserve">2 lata przed złożeniem wniosku 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</si>
  <si>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</si>
  <si>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</si>
  <si>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</si>
  <si>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</si>
  <si>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</si>
  <si>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</si>
  <si>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</si>
  <si>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</si>
  <si>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</si>
  <si>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199.</t>
  </si>
  <si>
    <t>Wzory użytkowe (szt.)</t>
  </si>
  <si>
    <t>Zrealizowane projekty badawczo – rozwojowe</t>
  </si>
  <si>
    <t>201.</t>
  </si>
  <si>
    <t>Czy Wnioskodawca posiada nie będącą przedmiotem wsparcia aparaturę naukowo-badawczą?</t>
  </si>
  <si>
    <t>202.</t>
  </si>
  <si>
    <t>Posiadana aparatura naukowo-badawcza i inne wyposażenie umożliwiające prowadzenie prac B+R</t>
  </si>
  <si>
    <t>203.</t>
  </si>
  <si>
    <t>4. Doświadczenie w działalności B+R</t>
  </si>
  <si>
    <t>5. Przygotowanie Wnioskodawcy do realizacji inwestycji</t>
  </si>
  <si>
    <t>Czy projekt wymaga pozwoleń, licencji, koncesji?</t>
  </si>
  <si>
    <t>204.</t>
  </si>
  <si>
    <t>Stan przygotowań – pozwolenia, licencje, koncesje</t>
  </si>
  <si>
    <t>Rodzaj dokumentu</t>
  </si>
  <si>
    <t>Status dokumentu</t>
  </si>
  <si>
    <t>Data wydania dokumentu</t>
  </si>
  <si>
    <t>Planowana data wydania dokumentu</t>
  </si>
  <si>
    <t>205.</t>
  </si>
  <si>
    <t>206.</t>
  </si>
  <si>
    <t>207.</t>
  </si>
  <si>
    <t>208.</t>
  </si>
  <si>
    <t>6. Współpraca w ramach projektu</t>
  </si>
  <si>
    <t>209.</t>
  </si>
  <si>
    <t>210.</t>
  </si>
  <si>
    <t>211.</t>
  </si>
  <si>
    <t>212.</t>
  </si>
  <si>
    <t>213.</t>
  </si>
  <si>
    <t>214.</t>
  </si>
  <si>
    <t>215.</t>
  </si>
  <si>
    <t xml:space="preserve">Nazwa podmiotu </t>
  </si>
  <si>
    <t>Rodzaj podmiotu</t>
  </si>
  <si>
    <t>Dokument potwierdzający współpracę np. umowa współpracy, list intencyjny</t>
  </si>
  <si>
    <t>Uzasadnienie współpracy z podmiotem</t>
  </si>
  <si>
    <t>Przewidywane rezultaty projektu w ramach rozwijanej współpracy (przewidywane efekty i korzyści wynikające ze współpracy)</t>
  </si>
  <si>
    <t>Publikacja 1
Publikacja 2
Publikacja 3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</si>
  <si>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</si>
  <si>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</si>
  <si>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</si>
  <si>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</si>
  <si>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</si>
  <si>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</si>
  <si>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</si>
  <si>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</si>
  <si>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</si>
  <si>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</si>
  <si>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</si>
  <si>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</si>
  <si>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</si>
  <si>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</si>
  <si>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</si>
  <si>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</si>
  <si>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</si>
  <si>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</si>
  <si>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</si>
  <si>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</si>
  <si>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</si>
  <si>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</si>
  <si>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</si>
  <si>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</si>
  <si>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</si>
  <si>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</si>
  <si>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</si>
  <si>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</si>
  <si>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</si>
  <si>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</si>
  <si>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</si>
  <si>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</si>
  <si>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</si>
  <si>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</si>
  <si>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</si>
  <si>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</si>
  <si>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</si>
  <si>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</si>
  <si>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</si>
  <si>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</si>
  <si>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</si>
  <si>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</si>
  <si>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</si>
  <si>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</si>
  <si>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</si>
  <si>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</si>
  <si>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</si>
  <si>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</si>
  <si>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</si>
  <si>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</si>
  <si>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</si>
  <si>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</si>
  <si>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</si>
  <si>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</si>
  <si>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</si>
  <si>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</si>
  <si>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</si>
  <si>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</si>
  <si>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</si>
  <si>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</si>
  <si>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</si>
  <si>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</si>
  <si>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</si>
  <si>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</si>
  <si>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</si>
  <si>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</si>
  <si>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</si>
  <si>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</si>
  <si>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</si>
  <si>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</si>
  <si>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</si>
  <si>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</si>
  <si>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</si>
  <si>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</si>
  <si>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</si>
  <si>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</si>
  <si>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</si>
  <si>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</si>
  <si>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</si>
  <si>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</si>
  <si>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</si>
  <si>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</si>
  <si>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</si>
  <si>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</si>
  <si>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</si>
  <si>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</si>
  <si>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</si>
  <si>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</si>
  <si>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</si>
  <si>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</si>
  <si>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</si>
  <si>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</si>
  <si>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</si>
  <si>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</si>
  <si>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</si>
  <si>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</si>
  <si>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</si>
  <si>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</si>
  <si>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</si>
  <si>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</si>
  <si>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</si>
  <si>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</si>
  <si>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</si>
  <si>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</si>
  <si>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</si>
  <si>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</si>
  <si>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</si>
  <si>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</si>
  <si>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333.</t>
  </si>
  <si>
    <t>332.</t>
  </si>
  <si>
    <t>331.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</si>
  <si>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</si>
  <si>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</si>
  <si>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</si>
  <si>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</si>
  <si>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</si>
  <si>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</si>
  <si>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</si>
  <si>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</si>
  <si>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</si>
  <si>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</si>
  <si>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</si>
  <si>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</si>
  <si>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</si>
  <si>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</si>
  <si>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</si>
  <si>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352.</t>
  </si>
  <si>
    <t>353.</t>
  </si>
  <si>
    <t>354.</t>
  </si>
  <si>
    <t>355.</t>
  </si>
  <si>
    <t>356.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</si>
  <si>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</si>
  <si>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</si>
  <si>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</si>
  <si>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</si>
  <si>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</si>
  <si>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</si>
  <si>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</si>
  <si>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</si>
  <si>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</si>
  <si>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</si>
  <si>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</si>
  <si>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</si>
  <si>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 xml:space="preserve">Wpływ projektu na realizację zasady równości szans i niedyskryminacji, w tym dostępności dla osób z niepełnosprawnościami </t>
  </si>
  <si>
    <t>371.</t>
  </si>
  <si>
    <t>Uzasadnienie dostępności produkty/rezultaty/infrastruktura dla osób z niepełnosprawnościami:</t>
  </si>
  <si>
    <t>372.</t>
  </si>
  <si>
    <t>373.</t>
  </si>
  <si>
    <t>374.</t>
  </si>
  <si>
    <t>375.</t>
  </si>
  <si>
    <t>376.</t>
  </si>
  <si>
    <t>377.</t>
  </si>
  <si>
    <t xml:space="preserve">Uzasadnienie wpływu projektu na realizację zasady równości szans kobiet i mężczyzn: </t>
  </si>
  <si>
    <t>Wpływ projektu na realizację zasady zrównoważonego rozwoju</t>
  </si>
  <si>
    <t xml:space="preserve">Projekt będzie miał pozytywny wpływ na realizację zasady zrównoważonego rozwoju poprzez sposób realizacji projektu </t>
  </si>
  <si>
    <t>378.</t>
  </si>
  <si>
    <t>379.</t>
  </si>
  <si>
    <t>Komplementarność z innymi projektami zrealizowanymi przez Wnioskodawcę ze środków UE</t>
  </si>
  <si>
    <t>Lp.</t>
  </si>
  <si>
    <t>Źródło finansowania</t>
  </si>
  <si>
    <t>Kwota dofinansowania (PLN)</t>
  </si>
  <si>
    <t>Kwota wydatków całkowitych (PLN)</t>
  </si>
  <si>
    <t>Opis powiązań</t>
  </si>
  <si>
    <t>380.</t>
  </si>
  <si>
    <t>381.</t>
  </si>
  <si>
    <t>382.</t>
  </si>
  <si>
    <t>383.</t>
  </si>
  <si>
    <t>384.</t>
  </si>
  <si>
    <t>385.</t>
  </si>
  <si>
    <t>386.</t>
  </si>
  <si>
    <t>Powiązanie ze strategiami:</t>
  </si>
  <si>
    <t>390.</t>
  </si>
  <si>
    <t>391.</t>
  </si>
  <si>
    <t>387.</t>
  </si>
  <si>
    <t>388.</t>
  </si>
  <si>
    <t>Strategia UE Morza Bałtyckiego</t>
  </si>
  <si>
    <t>Strategia rozwoju Społeczno-Gospodarczego Polski Wschodniej do roku 2020 (dla następujących województw: lubelskie, podkarpackie, podlaskie, świętokrzyskie, warmińsko-mazurskie)</t>
  </si>
  <si>
    <t>Strategia Rozwoju Polski Południowej do roku 2020 (dla następujących województw: małopolskie, śląskie)</t>
  </si>
  <si>
    <t>389.</t>
  </si>
  <si>
    <t>392.</t>
  </si>
  <si>
    <t>393.</t>
  </si>
  <si>
    <t>394.</t>
  </si>
  <si>
    <t>Strategia Rozwoju Polski Zachodniej do roku 2020 (dla następujących województw: dolnośląskie, lubuskie, opolskie, wielkopolskie, zachodniopomorskie)</t>
  </si>
  <si>
    <t>395.</t>
  </si>
  <si>
    <t>396.</t>
  </si>
  <si>
    <t>397.</t>
  </si>
  <si>
    <t>398.</t>
  </si>
  <si>
    <t>Strategia Rozwoju Polski Centralnej do rok 2020 (dla następujących województw: mazowieckie, łódzkie)</t>
  </si>
  <si>
    <t>Strategia Europa 2020</t>
  </si>
  <si>
    <t>Forma Własności</t>
  </si>
  <si>
    <t>PK</t>
  </si>
  <si>
    <t>2. Zdolność finansowa Wnioskodawcy</t>
  </si>
  <si>
    <t>Klaster Lifescience Kraków, reprezentowany przez Fundację Klaster LifeScience Kraków</t>
  </si>
  <si>
    <t>MedSilesie - Śląska Sieć Wyrobów Medycznych, reprezentowany przez Górnośląską Agencję Przedsiębiorczości i Rozwoju Sp. z o.o.</t>
  </si>
  <si>
    <t>NUTRIBIOMED Klaster, reprezentowany przez Wrocławski Park Technologiczny S. A.</t>
  </si>
  <si>
    <t>Śląski Klaster Lotniczy, reprezentowany przez Federację Firm Lotniczych Bielsko</t>
  </si>
  <si>
    <t>Wschodni Klaster ICT, reprezentowany przez Wschodnią Agencję Rozwoju Sp. z o.o.</t>
  </si>
  <si>
    <t>Klaster Gospodarki Odpadowej i Recyklingu, reprezentowany przez Centrum Kooperacji Recyklingu - not for profit system Sp. z o.o.</t>
  </si>
  <si>
    <t>Klaster Zrównoważona Infrastruktura, reprezentowany przez Instytut Doradztwa Sp. z.o.o.</t>
  </si>
  <si>
    <t>Klaster Logistyczno-Transportowy Północ-Południe, reprezentowany przez Zarząd Nadbałtyckich Inicjatyw Klastrowych Sp. z o.o.</t>
  </si>
  <si>
    <t>Bydgoski Klaster Przemysłowy, reprezentowany przez Bydgoski Klaster Przemysłowy</t>
  </si>
  <si>
    <t>Klaster Dolina Lotnicza, reprezentowany przez Stowarzyszenie Grupy Przedsiębiorców Przemysłu Lotniczego „Dolina Lotnicza”</t>
  </si>
  <si>
    <t>Klaster Obróbki Metali, reprezentowany przez Centrum Promocji Innowacji i Rozwoju</t>
  </si>
  <si>
    <t>Mazowiecki Klaster ICT, reprezentowany przez Stowarzyszenie Rozwoju Społeczno-Gospodarczego „Wiedza”</t>
  </si>
  <si>
    <t>Krajowe klastry kluczowe</t>
  </si>
  <si>
    <t>ZAKRES RZECZOWY</t>
  </si>
  <si>
    <t>Numer zadania</t>
  </si>
  <si>
    <t>Nazwa zadania</t>
  </si>
  <si>
    <t>Opis działań planowanych do realizacji w ramach wskazanych zadań/ czas realizacji/ podmiot działania</t>
  </si>
  <si>
    <t>Wydatki rzeczywiście ponoszone</t>
  </si>
  <si>
    <t>Wydatki rozliczane ryczałtowo</t>
  </si>
  <si>
    <t>T</t>
  </si>
  <si>
    <t>N</t>
  </si>
  <si>
    <t>WYDATKI RZECZYWIŚCIE PONOSZONE</t>
  </si>
  <si>
    <t>Kategoria kosztów</t>
  </si>
  <si>
    <t>Nazwa kosztu</t>
  </si>
  <si>
    <t>Wydatki ogółem</t>
  </si>
  <si>
    <t>Wydatki kwalifikowalne</t>
  </si>
  <si>
    <t>Dofinansowanie</t>
  </si>
  <si>
    <t>WYDATKI ROZLICZANE RYCZAŁTOWO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</si>
  <si>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</si>
  <si>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</si>
  <si>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</si>
  <si>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</si>
  <si>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</si>
  <si>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</si>
  <si>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</si>
  <si>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</si>
  <si>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</si>
  <si>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</si>
  <si>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</si>
  <si>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</si>
  <si>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</si>
  <si>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Nazwa wskaźnika 6</t>
  </si>
  <si>
    <t>Wartość wskaźnika 6</t>
  </si>
  <si>
    <t>Nazwa wskaźnika 7</t>
  </si>
  <si>
    <t>Wartość wskaźnika 7</t>
  </si>
  <si>
    <t>Nazwa wskaźnika 8</t>
  </si>
  <si>
    <t>Wartość wskaźnika 8</t>
  </si>
  <si>
    <t>Nazwa wskaźnika 9</t>
  </si>
  <si>
    <t>Wartość wskaźnika 9</t>
  </si>
  <si>
    <t>Nazwa wskaźnika 10</t>
  </si>
  <si>
    <t>Wartość wskaźnika 10</t>
  </si>
  <si>
    <t>KATEGORIE KOSZTÓW PODLEGAJĄCYCH LIMITOM</t>
  </si>
  <si>
    <t>Nazwa kategorii</t>
  </si>
  <si>
    <t>wydatki poniesione na zakup gruntów</t>
  </si>
  <si>
    <t>wkład rzeczowy</t>
  </si>
  <si>
    <t>cross-financing</t>
  </si>
  <si>
    <t>Nabycie albo wytworzenie środków trwałych innych niż prawo użytkowania wieczystego gruntu oraz nieruchomości</t>
  </si>
  <si>
    <t>Nabycie wartości niematerialnych i prawnych</t>
  </si>
  <si>
    <t>Nabycie robót i materiałów budowlanych</t>
  </si>
  <si>
    <t>Koszt nabycia nieruchomości zabudowanych i niezabudowanych</t>
  </si>
  <si>
    <t>Raty spłaty kapitału nieruchomości zabudowanych i niezabudowanych</t>
  </si>
  <si>
    <t xml:space="preserve">Raty spłaty kapitału środków trwałych innych niż nieruchomości </t>
  </si>
  <si>
    <t>Usługi doradcze</t>
  </si>
  <si>
    <t>Koszty wiedzy technicznej</t>
  </si>
  <si>
    <t>Koszty Materiałów</t>
  </si>
  <si>
    <t>Nabycie albo wytworzenie środków trwałych innych niż prawo użytkowania wieczystego gruntu oraz nieruchomości - regiony słabiej rozwinięte</t>
  </si>
  <si>
    <t>Nabycie wartości niematerialnych i prawnych - regiony słabiej rozwinięte</t>
  </si>
  <si>
    <t>Nabycie robót i materiałów budowlanych - regiony słabiej rozwinięte</t>
  </si>
  <si>
    <t>Koszt nabycia nieruchomości zabudowanych i niezabudowanych - regiony słabiej rozwinięte</t>
  </si>
  <si>
    <t>Raty spłaty kapitału nieruchomości zabudowanych i niezabudowanych - regiony słabiej rozwinięte</t>
  </si>
  <si>
    <t>Raty spłaty kapitału środków trwałych innych niż nieruchomości  - regiony słabiej rozwinięte</t>
  </si>
  <si>
    <t>Usługi doradcze - regiony słabiej rozwinięte</t>
  </si>
  <si>
    <t>Koszty wiedzy technicznej - regiony słabiej rozwinięte</t>
  </si>
  <si>
    <t>Koszty Materiałów - regiony słabiej rozwinięte</t>
  </si>
  <si>
    <t>Nabycie albo wytworzenie środków trwałych innych niż prawo użytkowania wieczystego gruntu oraz nieruchomości - regiony lepiej rozwinięte</t>
  </si>
  <si>
    <t>Nabycie wartości niematerialnych i prawnych - regiony lepiej rozwinięte</t>
  </si>
  <si>
    <t>Nabycie robót i materiałów budowlanych - regiony lepiej rozwinięte</t>
  </si>
  <si>
    <t>Koszt nabycia nieruchomości zabudowanych i niezabudowanych - regiony lepiej rozwinięte</t>
  </si>
  <si>
    <t>Raty spłaty kapitału nieruchomości zabudowanych i niezabudowanych - regiony lepiej rozwinięte</t>
  </si>
  <si>
    <t>Raty spłaty kapitału środków trwałych innych niż nieruchomości  - regiony lepiej rozwinięte</t>
  </si>
  <si>
    <t>Usługi doradcze - regiony lepiej rozwinięte</t>
  </si>
  <si>
    <t>Koszty wiedzy technicznej - regiony lepiej rozwinięte</t>
  </si>
  <si>
    <t>Koszty Materiałów - regiony lepiej rozwinięte</t>
  </si>
  <si>
    <t>Kolumna1</t>
  </si>
  <si>
    <t>TAK</t>
  </si>
  <si>
    <t>NIE</t>
  </si>
  <si>
    <t>Razem:</t>
  </si>
  <si>
    <t>% wnioskowanego dofinansowania (wykazać tylko dla zaliczki)</t>
  </si>
  <si>
    <t>N/d</t>
  </si>
  <si>
    <t>TAK/NIE/N/d</t>
  </si>
  <si>
    <t>IX. POWIĄZANIE PROJEKTU Z INNYMI PROJEKTAMI WNIOSKODAWCY I STRATEGIAMI</t>
  </si>
  <si>
    <t>Pozostałe miejsca realizacji projektu</t>
  </si>
  <si>
    <t>Całkowita wartość projektu</t>
  </si>
  <si>
    <t>Zakres Interwencji</t>
  </si>
  <si>
    <t>056 – Inwestycje w infrastrukturę, zdolności i wyposażenie w MŚP, związane bezpośrednio z działaniami badawczymi i innowacyjnymi</t>
  </si>
  <si>
    <t>057 – Inwestycje w infrastrukturę, zdolności i wyposażenie w dużych przedsiębiorstwach, związane bezpośrednio z działaniami badawczymi i innowacyjnymi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</si>
  <si>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</si>
  <si>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</si>
  <si>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</si>
  <si>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</si>
  <si>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</si>
  <si>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</si>
  <si>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</si>
  <si>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</si>
  <si>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</si>
  <si>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</si>
  <si>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</si>
  <si>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</si>
  <si>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</si>
  <si>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</si>
  <si>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</si>
  <si>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</si>
  <si>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</si>
  <si>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wykształcenie wyższe</t>
  </si>
  <si>
    <t>brak wyższego wykształcenia</t>
  </si>
  <si>
    <t>x</t>
  </si>
  <si>
    <t>Źródło: Pomoc na działalność badawczo-rozwojową</t>
  </si>
  <si>
    <t>* - Rubryka wypełniana przez Instytucje Organizującą Konkurs.</t>
  </si>
  <si>
    <t>Numer Księgi Wieczystej</t>
  </si>
  <si>
    <t>Cel i uzasadnienie realizacji projektu</t>
  </si>
  <si>
    <t>Kadra zarządzająca w dyspozycji Wnioskodawcy</t>
  </si>
  <si>
    <t>Liczba zakupionych wartości niematerialnych i prawnych</t>
  </si>
  <si>
    <t>Wskaźniki obligatoryjne dla każdego wnioskodawcy</t>
  </si>
  <si>
    <t>Udział nakładów na działalność B+R w całkowitych nakładach inwestycyjnych. (wskaźnik nie jest prezentowany narastająco)</t>
  </si>
  <si>
    <t>Nazwa Programu</t>
  </si>
  <si>
    <t xml:space="preserve"> </t>
  </si>
  <si>
    <t xml:space="preserve">Czy projekt będzie realizowany w innym miejscu poza głównym miejscem realizacji?
</t>
  </si>
  <si>
    <t>Nie dotyczy</t>
  </si>
  <si>
    <t xml:space="preserve">Osoba/y upoważniona/e do podpisania wniosku </t>
  </si>
  <si>
    <t xml:space="preserve">Osoba/y upoważniona/e do kontaktu </t>
  </si>
  <si>
    <t>Liczba osób upoważnionych do kontaktu</t>
  </si>
  <si>
    <t>Czy adres do korespondencji jest inny niż adres siedziby?</t>
  </si>
  <si>
    <t>Nazwa ponownie wykorzystywanych aktywów:</t>
  </si>
  <si>
    <t>Wartość księgowa ponownie wykorzystywanych aktywów, odnotowana w roku obrotowym poprzedzającym rozpoczęcie prac:</t>
  </si>
  <si>
    <t>36.</t>
  </si>
  <si>
    <t>37.</t>
  </si>
  <si>
    <t>NUTS 3</t>
  </si>
  <si>
    <t>Dokument rejestrowy</t>
  </si>
  <si>
    <t>Dokument rejestrowy KRS</t>
  </si>
  <si>
    <t>Dokument rejestrowy CEiDG</t>
  </si>
  <si>
    <t>Nazwa klastra:</t>
  </si>
  <si>
    <t>Krótki opis Krajowego Klastra Kluczowego</t>
  </si>
  <si>
    <t>patent na wynalazek</t>
  </si>
  <si>
    <t>prawo ochronne na wzór użytkowy</t>
  </si>
  <si>
    <t>prawo używania oznaczenia geograficznego</t>
  </si>
  <si>
    <t>prawa autorskie</t>
  </si>
  <si>
    <t>Własność intelektualna</t>
  </si>
  <si>
    <t>Poziom</t>
  </si>
  <si>
    <t>Kierunek</t>
  </si>
  <si>
    <t>Rodzaj podmiotu OB.</t>
  </si>
  <si>
    <t>organizacja badawcza/ jednostka naukowa</t>
  </si>
  <si>
    <t>współpraca w ramach umowy wieloletniej</t>
  </si>
  <si>
    <t>współpraca w określonym czasie na potrzeby realizacji wspólnego projektu</t>
  </si>
  <si>
    <t>płatny staż pracownika B+R z danej jednostki naukowej</t>
  </si>
  <si>
    <t>zakup usług B+R w jednostkach naukowych</t>
  </si>
  <si>
    <t>usługi na wykonanie określonego zadania prowadzącego do praktycznych rezultatów</t>
  </si>
  <si>
    <t>Formy współpracy z jednostkami badawczymi</t>
  </si>
  <si>
    <t>Formy współpracy w ramach realizacji projektu</t>
  </si>
  <si>
    <t>Rodzaje płatnosci</t>
  </si>
  <si>
    <t>R</t>
  </si>
  <si>
    <t>Z</t>
  </si>
  <si>
    <t>RZ</t>
  </si>
  <si>
    <t>n-4</t>
  </si>
  <si>
    <t>MSP</t>
  </si>
  <si>
    <t>NGO</t>
  </si>
  <si>
    <t>Wskaźniki fakultatywne</t>
  </si>
  <si>
    <t xml:space="preserve">Uzasadnienie wyboru strategii </t>
  </si>
  <si>
    <t>Uzasadnienie wyboru strategii</t>
  </si>
  <si>
    <t>VIII. WSKAŹNIKI REALIZACJI PROJEKTU</t>
  </si>
  <si>
    <t>VII. ZGODNOŚĆ PROJEKTU Z POLITYKAMI HORYZONTALNYMI UNII EUROPEJSKIEJ</t>
  </si>
  <si>
    <t>Nazwa wskaźnika nr 1</t>
  </si>
  <si>
    <t>Nazwa wskaźnika nr 2</t>
  </si>
  <si>
    <t xml:space="preserve">Projekt będzie miał pozytywny wpływ na realizację zasady zrównoważonego rozwoju poprzez rezultat projektu </t>
  </si>
  <si>
    <t>Duży projekt inwestycyjny</t>
  </si>
  <si>
    <t>Dział gospodarki</t>
  </si>
  <si>
    <t>KIS</t>
  </si>
  <si>
    <t>Sektor Strategiczny</t>
  </si>
  <si>
    <t>Województwo lokalizacji projektu</t>
  </si>
  <si>
    <t>NIP</t>
  </si>
  <si>
    <t>Kraj pochodzenia kapitału</t>
  </si>
  <si>
    <t>Nazwa Krajowego Klastra Kluczowego (KKK)</t>
  </si>
  <si>
    <t>Rodzaj przedsiębiorstwa (samodzielne/ partnerskie/ powiązane)</t>
  </si>
  <si>
    <t>Status Przesiębiorstwa</t>
  </si>
  <si>
    <t>Adres siedziby firmy</t>
  </si>
  <si>
    <t>Województwo (siedziba firmy)</t>
  </si>
  <si>
    <t>Adres korespondencyjny</t>
  </si>
  <si>
    <t>Pozwolenie na budowę</t>
  </si>
  <si>
    <t>Natura 2000</t>
  </si>
  <si>
    <t>Data rozpoczecia okresu kwalifikowalności</t>
  </si>
  <si>
    <t>Kategoria dofinansowania - Wielkość dofinansowania %</t>
  </si>
  <si>
    <t>regionalna pomoc inwestycyjna</t>
  </si>
  <si>
    <t xml:space="preserve"> pomoc na projekty badawczo-rozwojowe</t>
  </si>
  <si>
    <t>pomoc de minimis</t>
  </si>
  <si>
    <t>Finanse</t>
  </si>
  <si>
    <t>Wydatki całkowite</t>
  </si>
  <si>
    <t>w tym wydatki kwalifikowane</t>
  </si>
  <si>
    <t>wnioskowana kwota dofinansowania</t>
  </si>
  <si>
    <t>Forma płatności</t>
  </si>
  <si>
    <t>Żródło finansowania</t>
  </si>
  <si>
    <t>Nazwa podmiotu finansującego projekt</t>
  </si>
  <si>
    <t>Dołączono upoważnienie dla banku do powierdzenia danych</t>
  </si>
  <si>
    <t>Dołączono dokument dot zewnętrznego źródła finansowania projektu</t>
  </si>
  <si>
    <t>Warunek finansowy</t>
  </si>
  <si>
    <t>Rodzaj działalności gospodarczej</t>
  </si>
  <si>
    <t>Kategoria dofinansowania - Kwota wnioskowanego dofinansowania</t>
  </si>
  <si>
    <t>mikro</t>
  </si>
  <si>
    <t>małe</t>
  </si>
  <si>
    <t>średnie</t>
  </si>
  <si>
    <t>inne niż MSP</t>
  </si>
  <si>
    <t>samodzielne</t>
  </si>
  <si>
    <t>partnerskie</t>
  </si>
  <si>
    <t>powiązane</t>
  </si>
  <si>
    <t>miejski</t>
  </si>
  <si>
    <t>wiejski</t>
  </si>
  <si>
    <t>miejsko-wiejski</t>
  </si>
  <si>
    <t>CZĘŚCIOWO</t>
  </si>
  <si>
    <t>utworzenie CBR</t>
  </si>
  <si>
    <t>rozwój CBR</t>
  </si>
  <si>
    <t>TAK, stanowią barierę</t>
  </si>
  <si>
    <t>NIE, nie stanowią bariery</t>
  </si>
  <si>
    <t>NEUTRALNY</t>
  </si>
  <si>
    <t>POZYTYWNY</t>
  </si>
  <si>
    <t>Przejdź do wskaźnika</t>
  </si>
  <si>
    <t>PEŁNY NR NABORU*</t>
  </si>
  <si>
    <t>1. Planowane kwoty wydatków wg. rodzajów pomocy</t>
  </si>
  <si>
    <t>PKD podstawowej działalności Wnioskodawcy</t>
  </si>
  <si>
    <t>PKD działalności dotyczącej projektu</t>
  </si>
  <si>
    <t>Wskaźniki:</t>
  </si>
  <si>
    <t>Liczba naukowców pracujących w ulepszonych obiektach infrastruktury badawczej</t>
  </si>
  <si>
    <t>Wzrost zatrudnienia we wspieranych przedsiębiorstwach (O/K/M)</t>
  </si>
  <si>
    <t>(Wskaźnik obrazujący spełnienie standardu architektonicznego stanowiącego załącznik nr 2 do Wytycznych w zakresie realizacji zasady równości szans i niedyskryminacji, w tym dostępności dla osób z niepełnosprawnościami oraz zasady równości szans kobiet i mężczyzn w ramach Funduszy Unijnych na lata 2014-2020.)</t>
  </si>
  <si>
    <t>Rok zakończenia okresu kwalifikowalności</t>
  </si>
  <si>
    <t>Liczba osób podpisujących wniosek o dofinansowanie</t>
  </si>
  <si>
    <t>1. Imię i nazwisko</t>
  </si>
  <si>
    <t>2. Imię i nazwisko</t>
  </si>
  <si>
    <t>3. Imię i nazwisko</t>
  </si>
  <si>
    <t>Status Wnioskodawcy</t>
  </si>
  <si>
    <t>4.  Reprezentacja Wnioskodawcy oraz dane do korespondencji</t>
  </si>
  <si>
    <t>30.</t>
  </si>
  <si>
    <t>31.</t>
  </si>
  <si>
    <t>32.</t>
  </si>
  <si>
    <t>33.</t>
  </si>
  <si>
    <t>34.</t>
  </si>
  <si>
    <t>35.</t>
  </si>
  <si>
    <t>38.</t>
  </si>
  <si>
    <t>39.</t>
  </si>
  <si>
    <t>40.</t>
  </si>
  <si>
    <t>41.</t>
  </si>
  <si>
    <t>42.</t>
  </si>
  <si>
    <t>43.</t>
  </si>
  <si>
    <t>44.</t>
  </si>
  <si>
    <t>Liczba form współpracy z jednostkami naukowymi (w ramach nawiązania nowej współpracy)</t>
  </si>
  <si>
    <t>Liczba form współpracy z jednostkami naukowymi (w ramach rozwoju dotychczasowej współpracy)</t>
  </si>
  <si>
    <t xml:space="preserve">Oświadczam, że jestem świadomy skutków niezachowania wskazanej w Regulaminie Konkursu formy komunikacji z Instytucją Zarządzającą w trakcie konkursu. </t>
  </si>
  <si>
    <t>Oświadczam, że jestem świadomy odpowiedzialności karnej za podanie fałszywych danych lub złożenie fałszywych oświadczeń.</t>
  </si>
  <si>
    <t>Zgodnie z art. 297 § 1 kodeksu karnego: „Kto, w celu uzyskania dla siebie lub kogo innego, od banku lub jednostki organizacyjnej prowadzącej podobną działalność gospodarczą na podstawie ustawy albo od organu lub instytucji dysponujących środkami publicznymi -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lat 5”.</t>
  </si>
  <si>
    <t>Zobowiązuję się do przedkładania do Głównego Urzędu Statystycznego  Deklaracji GUS PNT-01 za każdy rok realizacji i trwałości projektu.</t>
  </si>
  <si>
    <t>Zobowiązuję się do zapewnienia trwałości i utrzymania rezultatów projektu przez okres minimum 5 lat  lub 3 lat w przypadku MSP (trwałość operacji rozumiana zgodnie z art. 71 Rozporządzenia Parlamentu Europejskiego i Rady (UE) nr 1303/2013 z dnia 17 grudnia 2013 r.).</t>
  </si>
  <si>
    <t>Oświadczam, że nie zalegam w opłacaniu składek na ubezpieczenie społeczne, ubezpieczenie zdrowotne, Fundusz Pracy i Fundusz Gwarantowanych Świadczeń Pracowniczych oraz podatków i innych należności publicznoprawnych.</t>
  </si>
  <si>
    <t>Oświadczam, że przy określaniu statusu przedsiębiorstwa uwzględniłem istniejące powiązania, partnerstwo z innymi przedsiębiorstwami, łączenie lub podział przedsiębiorstwa.</t>
  </si>
  <si>
    <t xml:space="preserve">Oświadczam, że przedmiot projektu nie dotyczy rodzajów działalności wykluczonych 
z możliwości uzyskania dofinansowania, o których mowa:
- w art. 1 Rozporządzenia Komisji (UE) Nr 651/2014 z dnia 17 czerwca 2014 r. uznającego niektóre rodzaje pomocy za zgodne z rynkiem wewnętrznym w zastosowaniu art. 107 i 108 Traktatu; 
- art. 1 ust. 1 rozporządzenia Komisji Europejskiej (UE) nr 1407/2013 z dnia 18 grudnia 2013 r. w sprawie stosowania art. 107 i 108 Traktatu o funkcjonowaniu Unii europejskiej do pomocy de minimis);
- w art. 3 ust 3 rozporządzenia Parlamentu Europejskiego i Rady (UE) Nr 1301/2013 z dnia 17 grudnia 2013 r. w sprawie Europejskiego Funduszu Rozwoju Regionalnego i przepisów szczególnych dotyczących celu "Inwestycje na rzecz wzrostu i zatrudnienia" oraz w sprawie uchylenia rozporządzenia (WE) nr 1080/2006 (Dz. Urz. L 347 z 20.12.2013 r., str. 289).
</t>
  </si>
  <si>
    <t xml:space="preserve">Oświadczam, że projekt nie został zakończony w rozumieniu art. 65 ust. 6 Rozporządzenia Parlamentu Europejskiego i Rady (UE) nr 1303/2013 z dnia 17 grudnia 2013 r. </t>
  </si>
  <si>
    <t xml:space="preserve">Oświadczam, iż uzyskanie wsparcia w ramach projektu objętego niniejszym wnioskiem 
o dofinansowanie nie spowoduje utraty więcej niż 100 miejsc pracy w istniejących lokalizacjach wnioskodawcy na terytorium UE (dotyczy przedsiębiorstw innych niż MSP).
</t>
  </si>
  <si>
    <t xml:space="preserve">Oświadczam, że w ciągu dwóch lat poprzedzających złożenie niniejszego wniosku 
o dofinansowanie nie przeniosłem tej samej lub podobnej działalności lub jej części z obszaru EOG do zakładu, w którym ma zostać dokonana inwestycja początkowa,  której dotyczy wniosek o pomoc, oraz zobowiązuję się, że nie dokonam takiego przeniesienia przez okres dwóch lat od zakończenia inwestycji początkowej, której dotyczy niniejszy wniosek o dofinansowanie .
</t>
  </si>
  <si>
    <t>Oświadczam, że wartość pomocy de minimis brutto łącznie z wartością innej pomocy de minimis otrzymanej przeze mnie jako jednego przedsiębiorcę w rozumieniu art. 2 ust. 2 rozporządzenia Komisji (UE) nr 1407/2013 z dnia 18 grudnia 2013 r. w sprawie stosowania art. 107 i 108 Traktatu o funkcjonowaniu Unii Europejskiej do pomocy de minimis (Dz. U. UE. L. z 2013 r. Nr 352, str. 1), w okresie bieżącego roku i dwóch poprzednich lat podatkowych nie przekracza kwoty stanowiącej równowartość 200 000 euro (albo 100 000 euro w przypadku przedsiębiorcy prowadzącego działalność w sektorze drogowego transportu towarów) – dotyczy przypadku, kiedy w ramach projektu przewidziane zostały wydatki kwalifikowalne objęte pomocą de minimis (w przypadku ubiegania się o pomoc de minimis).</t>
  </si>
  <si>
    <t>Oświadczam, że projekt nie obejmuje przedsięwzięć będących częścią operacji, które zostały objęte lub powinny były zostać objęte procedurą odzyskiwania zgodnie z art. 71 Rozporządzenia Parlamentu Europejskiego i Rady (UE) nr 1303/2013 z dnia 17 grudnia 2013 r.  w następstwie przeniesienia działalności produkcyjnej poza obszar objęty programem.</t>
  </si>
  <si>
    <t xml:space="preserve">Oświadczam, że projekt nie stanowi elementu sztucznie podzielonego większego projektu, 
o którym mowa w art. 4 ust. 2 Rozporządzenia komisji (UE) nr 651/2014 z dnia 17 czerwca 2014 r. uznającego niektóre rodzaje pomocy za zgodne z rynkiem wewnętrznym 
w zastosowaniu art. 107 i 108 Traktatu.
</t>
  </si>
  <si>
    <t>Oświadczam, iż realizowany przeze mnie projekt jest/będzie zgodny z planami zagospodarowania przestrzennego (dotyczy sytuacji, gdy Wnioskodawca oczekuje na wydanie decyzji).</t>
  </si>
  <si>
    <t>Oświadczam, że projekt jest zgodny z zasadami horyzontalnymi wymienionymi w art. 7 i 8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</si>
  <si>
    <t>Wyrażam zgodę na udzielanie informacji na potrzeby ewaluacji przeprowadzanych przez Instytucję Zarządzającą lub inną uprawnioną instytucję lub jednostkę organizacyjną.</t>
  </si>
  <si>
    <t xml:space="preserve">Wyrażam zgodę na udostępnienie niniejszego wniosku o dofinansowanie podmiotom dokonującym ewaluacji, z zastrzeżeniem ochrony informacji w nim zawartych. </t>
  </si>
  <si>
    <t>Oświadczam, że w przypadku konieczności poprawy dokumentacji aplikacyjnej nie wprowadzę innych zmian do wniosku o dofinansowanie, niż wskazane w wezwaniu.</t>
  </si>
  <si>
    <t>Wyrażam zgodę na kontrolę w miejscu realizacji projektu na potrzeby oceny przed podpisaniem umowy o dofinansowanie, przeprowadzaną przez Instytucję Zarządzającą, Instytucję Organizującą Konkurs lub inną upoważnioną instytucję lub jednostkę organizacyjną.</t>
  </si>
  <si>
    <t>Przyjmuję do wiadomości, że:</t>
  </si>
  <si>
    <t>a)</t>
  </si>
  <si>
    <t>b)</t>
  </si>
  <si>
    <t>c)</t>
  </si>
  <si>
    <t>d)</t>
  </si>
  <si>
    <t>e)</t>
  </si>
  <si>
    <t>f)</t>
  </si>
  <si>
    <t>Osobom, które we wniosku o dofinansowanie podały swoje dane osobowe przysługuje prawo wniesienia skargi do organu nadzorczego;</t>
  </si>
  <si>
    <t>Osobom, które we wniosku o dofinansowanie podały swoje dane osobowe przysługuje prawo do wniesienia sprzeciwu wobec dalszego przetwarzania;</t>
  </si>
  <si>
    <t>Osobom, które we wniosku o dofinansowanie podały swoje dane osobowe przysługuje prawo wglądu do treści tych danych oraz ich poprawienia. Podanie danych jest dobrowolne, ale konieczne do realizacji ww. celu w ramach wdrażania POIR;</t>
  </si>
  <si>
    <t xml:space="preserve">Dane osobowe są przetwarzane na podstawie przepisów ustawy z dnia 11 lipca 2014 r. 
o zasadach realizacji programów w zakresie polityki spójności finansowanych w perspektywie finansowej 2014–2020;
</t>
  </si>
  <si>
    <t>g)</t>
  </si>
  <si>
    <t>Okres przetwarzania danych jest zgodny z art. 140 ust. 1 Rozporządzenia Parlamentu Europejskiego i Rady (UE) nr 1303/2013 z dnia 17 grudnia 2013 r. oraz jednocześnie nie krótszy niż 10 lat od dnia przyznania ostatniej pomocy w ramach programu pomocowego;</t>
  </si>
  <si>
    <t>data</t>
  </si>
  <si>
    <t>Jednostka gospodarcza – grupa przedsiębiorstw tworzących jeden podmiot gospodarczy w rozumieniu orzecznictwa europejskiego z zakresu prawa konkurencji.</t>
  </si>
  <si>
    <t xml:space="preserve">Zgodnie z art. 14 ust. 16 rozporządzenia KE nr 651/2014 „Beneficjent potwierdza, że nie dokonał przeniesienia do zakładu, w którym ma zostać dokonana inwestycja początkowa, której dotyczy wniosek o pomoc, w ciągu dwóch lat poprzedzających złożenie wniosku o pomoc, oraz zobowiązuje się, że nie dokona takiego przeniesienia przez okres dwóch lat od zakończenia inwestycji początkowej, której dotyczy wniosek o pomoc.”
"przeniesienie" oznacza przeniesienie tej samej lub podobnej działalności lub jej części z zakładu na terenie jednej umawiającej się strony Porozumienia EOG (zakład pierwotny) do zakładu, w którym dokonuje się inwestycji objętej pomocą i który znajduje się na terenie innej umawiającej się strony Porozumienia EOG (zakład objęty pomocą). Przeniesienie występuje wówczas, gdy produkt lub usługa w zakładzie pierwotnym i zakładzie objętym pomocą służy przynajmniej częściowo do tych samych celów oraz zaspokaja wymagania lub potrzeby tej samej kategorii klientów oraz w jednym z pierwotnych zakładów beneficjenta w EOG nastąpiła likwidacja miejsc pracy związanych z taką samą lub podobną działalnością.
</t>
  </si>
  <si>
    <t xml:space="preserve">Formularz informacji przedstawianych przy ubieganiu się o pomoc inną niż pomoc w rolnictwie lub rybołówstwie, pomoc de minimis lub pomoc de minimis w rolnictwie lub rybołówstwie stanowiący załącznik do Rozporządzenia Rady Ministrów z dnia 2 lutego 2016 r. zmieniającego rozporządzenie w sprawie zakresu informacji przedstawianych przez podmiot ubiegający się o pomoc inną niż pomoc de minimis lub pomoc de minimis w rolnictwie lub rybołówstwie (Dz.U. 2016 poz. 238).
</t>
  </si>
  <si>
    <t>Kompletne sprawozdania finansowe Wnioskodawcy oraz podmiotów powiązanych/partnerskich (w przypadku wykazania powiązań/partnerstwa) za okres 3 ostatnich zatwierdzonych okresów obrachunkowych albo skonsolidowane sprawozdania finansowe za ww. okresy sporządzane zgodnie z ustawą o rachunkowości/Międzynarodowymi Standardami Rachunkowości  (lub oświadczenie, że wnioskodawca/podmiot powiązany/w partnerstwie nie ma obowiązku sporządzania sprawozdań finansowych na podstawie ustawy o rachunkowości). W przypadku braku obowiązku, zgodnie z ustawą o rachunkowości, sporządzenia sprawozdań finansowych należy przedłożyć wyciągi z ksiąg rachunkowych/finansowych potwierdzające wskazane we wniosku dane.</t>
  </si>
  <si>
    <t>Model finansowy - wypełniony zgodnie z instrukcją wypełniania modelu finansowego.</t>
  </si>
  <si>
    <t>Agenda badawcza – wg wzoru.</t>
  </si>
  <si>
    <t>Inne dokumenty: np. Formularz KRS-ZM – zmiana przedmiotu działalności gospodarczej, dokumenty potwierdzające zewnętrzne finansowanie (jeśli dotyczy).</t>
  </si>
  <si>
    <t>Pełnomocnictwo upoważniające przedstawiciela Wnioskodawcy do działania w jego imieniu i na jego rzecz podpisane przez osoby uprawnione do reprezentowania Przedsiębiorstwa (jeśli dotyczy).</t>
  </si>
  <si>
    <t>Dokument potwierdzający nawiązanie współpracy z jednostką naukową/MSP/NGO (jeśli dotyczy).</t>
  </si>
  <si>
    <t>Upoważnienie dla banku do przekazywania informacji objętych tajemnicą bankową, celem potwierdzenia autentyczności dokumentów potwierdzających zewnętrzne finansowanie (np. promesy kredytowej, pożyczkowej itd.) u podmiotów je wydających.</t>
  </si>
  <si>
    <t xml:space="preserve">Wzór Oświadczenia o kwalifikowalności podatku VAT dostępny jest na stronie internetowej POIR wraz z ogłoszeniem o naborze </t>
  </si>
  <si>
    <t xml:space="preserve">Wzór Oświadczenia o spełnianiu kryteriów MŚP dostępny jest na stronie internetowej POIR wraz z ogłoszeniem o naborze </t>
  </si>
  <si>
    <t>Bialski - PL811</t>
  </si>
  <si>
    <t>Białostocki - PL841</t>
  </si>
  <si>
    <t>Bielski - PL225</t>
  </si>
  <si>
    <t>Bydgosko-toruński - PL613</t>
  </si>
  <si>
    <t>Bytomski - PL228</t>
  </si>
  <si>
    <t>Chełmsko-zamojski - PL812</t>
  </si>
  <si>
    <t>Chojnicki - PL637</t>
  </si>
  <si>
    <t>Ciechanowski - PL922</t>
  </si>
  <si>
    <t>Częstochowski - PL224</t>
  </si>
  <si>
    <t>Elbląski - PL621</t>
  </si>
  <si>
    <t>Ełcki - PL623</t>
  </si>
  <si>
    <t>Gdański - PL634</t>
  </si>
  <si>
    <t>Gliwicki - PL229</t>
  </si>
  <si>
    <t>Gorzowski - PL431</t>
  </si>
  <si>
    <t>Grudziądzki - PL616</t>
  </si>
  <si>
    <t>Inowrocławski - PL617</t>
  </si>
  <si>
    <t>Jeleniogórski - PL515</t>
  </si>
  <si>
    <t>Kaliski - PL416</t>
  </si>
  <si>
    <t>Katowicki - PL22A</t>
  </si>
  <si>
    <t>Kielecki - PL721</t>
  </si>
  <si>
    <t>Koniński - PL414</t>
  </si>
  <si>
    <t>Koszaliński - PL426</t>
  </si>
  <si>
    <t>Krakowski - PL214</t>
  </si>
  <si>
    <t>Krośnieński - PL821</t>
  </si>
  <si>
    <t>Legnicko-głogowski - PL516</t>
  </si>
  <si>
    <t>Leszczyński - PL417</t>
  </si>
  <si>
    <t>Lubelski - PL814</t>
  </si>
  <si>
    <t>Łomżyński - PL842</t>
  </si>
  <si>
    <t>Łódzki - PL712</t>
  </si>
  <si>
    <t>Miasto Kraków - PL213</t>
  </si>
  <si>
    <t>Miasto Łódź - PL711</t>
  </si>
  <si>
    <t>Miasto Poznań - PL415</t>
  </si>
  <si>
    <t>Miasto Szczecin - PL424</t>
  </si>
  <si>
    <t>Miasto Warszawa - PL911</t>
  </si>
  <si>
    <t>Miasto Wrocław - PL514</t>
  </si>
  <si>
    <t>Nowosądecki - PL218</t>
  </si>
  <si>
    <t>Nowotarski - PL219</t>
  </si>
  <si>
    <t>Nyski - PL523</t>
  </si>
  <si>
    <t>Olsztyński - PL622</t>
  </si>
  <si>
    <t>Opolski - PL524</t>
  </si>
  <si>
    <t>Ostrołęcki - PL924</t>
  </si>
  <si>
    <t>Oświęcimski - PL21A</t>
  </si>
  <si>
    <t>Pilski - PL411</t>
  </si>
  <si>
    <t>Piotrkowski - PL713</t>
  </si>
  <si>
    <t>Płocki - PL923</t>
  </si>
  <si>
    <t>Poznański - PL418</t>
  </si>
  <si>
    <t>Przemyski - PL822</t>
  </si>
  <si>
    <t>Puławski - PL815</t>
  </si>
  <si>
    <t>Radomski - PL921</t>
  </si>
  <si>
    <t>Rybnicki - PL227</t>
  </si>
  <si>
    <t>Rzeszowski - PL823</t>
  </si>
  <si>
    <t>Sandomiersko-jędrzejowski - PL722</t>
  </si>
  <si>
    <t>Siedlecki - PL925</t>
  </si>
  <si>
    <t>Sieradzki - PL714</t>
  </si>
  <si>
    <t>Skierniewicki - PL715</t>
  </si>
  <si>
    <t>Słupski - PL636</t>
  </si>
  <si>
    <t>Sosnowiecki - PL22B</t>
  </si>
  <si>
    <t>Starogardzki - PL638</t>
  </si>
  <si>
    <t>Suwalski - PL843</t>
  </si>
  <si>
    <t>Szczecinecko-pyrzycki - PL427</t>
  </si>
  <si>
    <t>Szczeciński - PL428</t>
  </si>
  <si>
    <t>Świecki - PL618</t>
  </si>
  <si>
    <t>Tarnobrzeski - PL824</t>
  </si>
  <si>
    <t>Tarnowski - PL217</t>
  </si>
  <si>
    <t>Trójmiejski - PL633</t>
  </si>
  <si>
    <t>Tyski - PL22C</t>
  </si>
  <si>
    <t>Wałbrzyski - PL517</t>
  </si>
  <si>
    <t>Warszawski wschodni - PL912</t>
  </si>
  <si>
    <t>Warszawski zachodni - PL913</t>
  </si>
  <si>
    <t>Włocławski - PL619</t>
  </si>
  <si>
    <t>Wrocławski - PL518</t>
  </si>
  <si>
    <t>Zielonogórski - PL432</t>
  </si>
  <si>
    <t>Żyrardowski - PL926</t>
  </si>
  <si>
    <t>Wpływ projektu na realizację zasady równości szans kobiet i mężczyzn</t>
  </si>
  <si>
    <t xml:space="preserve">Wskaźnik obligatoryjny w przypadku budowy CBR lub adaptacji budynku na cele CBR. Wnioskodawca wpisuje wskaźnik samodzielnie. Należy wypełnić albo wpisać w poszczególne lata oraz w kolumnie „wartość docelowa” wartości zerowe.
</t>
  </si>
  <si>
    <t>Formy zatrudnienia</t>
  </si>
  <si>
    <t>umowa o prace na czas nieokreślony</t>
  </si>
  <si>
    <t>umowa o prace na czas okreslony</t>
  </si>
  <si>
    <t>umowa na czas wykonywania określonej pracy</t>
  </si>
  <si>
    <t>umowa zlecenie</t>
  </si>
  <si>
    <t>umowa o dzieło</t>
  </si>
  <si>
    <t>kontrakt</t>
  </si>
  <si>
    <t>inne</t>
  </si>
  <si>
    <t xml:space="preserve">Czy w ramach realizacji projektu planowana jest budowa lub adaptacja budynku, na cele CBR, spełniajacego standard architektoniczny stanowiący załącznik nr 2 do Wytycznych w zakresie realizacji zasady równości szans i niedyskryminacji, w tym dostępności dla osób z niepełnosprawnościami oraz zasady równości szans kobiet i mężczyzn w ramach Funduszy Unijnych na lata 2014-2020?
</t>
  </si>
  <si>
    <t xml:space="preserve">Oświadczam, iż informacje w niniejszym wniosku są zgodne ze stanem faktycznym i prawnym oraz że jestem świadomy(a) odpowiedzialności karnej za składanie fałszywych oświadczeń. 
</t>
  </si>
  <si>
    <t xml:space="preserve">Oświadczam, że Wnioskodawca zapewni wystarczające środki finansowe gwarantujące płynną i terminową realizację projektu przedstawionego w niniejszym wniosku.
</t>
  </si>
  <si>
    <t xml:space="preserve">Uzasadnienie spełniania standardu architektonicznego: </t>
  </si>
  <si>
    <t xml:space="preserve">Czy produkty/rezultaty projektu będą dostępne dla osób z niepełnosprawnościami?
</t>
  </si>
  <si>
    <t xml:space="preserve">LP. </t>
  </si>
  <si>
    <t>Nr wniosku</t>
  </si>
  <si>
    <t>Pracownik</t>
  </si>
  <si>
    <t xml:space="preserve">Data wpływu wniosku </t>
  </si>
  <si>
    <t>Nr sprawy w EZD</t>
  </si>
  <si>
    <t>Klasyfikacja Projektu: Dział gospodarki- opis</t>
  </si>
  <si>
    <t>Sektor Strategiczny Branże kluczowe</t>
  </si>
  <si>
    <t xml:space="preserve">Województwo lokalizacja projektu </t>
  </si>
  <si>
    <t xml:space="preserve">Działalność dotycząca projektu  (PKD) </t>
  </si>
  <si>
    <t>Data wstąpienia do kalstra o statusie KKK</t>
  </si>
  <si>
    <t>Rodzaj przedsiębiorstwa (samodzielne/partnerskie/powiązane)</t>
  </si>
  <si>
    <t xml:space="preserve">Status przedsiębiorstwa </t>
  </si>
  <si>
    <t>Adres korespondencyjny firmy</t>
  </si>
  <si>
    <t>Termin rozpoczęcia realizacji projektu</t>
  </si>
  <si>
    <t>Termin zakończenia realizacji projektu</t>
  </si>
  <si>
    <t>ASPEKTY FINANSOWE</t>
  </si>
  <si>
    <t xml:space="preserve">Dołaczono upoważnienia dla banku do </t>
  </si>
  <si>
    <t>Dołączono dokument dot. zewnętrznego źródła finansowania projektu</t>
  </si>
  <si>
    <t>WYDATKI CAŁKOWITE</t>
  </si>
  <si>
    <t>WYDATKI KWALIFIKOWANE</t>
  </si>
  <si>
    <t>WNIOSKOWANA KWOTA DOFINANSOWANIA</t>
  </si>
  <si>
    <t>pozwolenie na budowę</t>
  </si>
  <si>
    <t>Dokumentacja OOŚ</t>
  </si>
  <si>
    <t>Data złożenia poprawionego wniosku po weryfikacji warunków formalnych</t>
  </si>
  <si>
    <t>Weryfikacja (uzupełnienia)</t>
  </si>
  <si>
    <t>Data dokonanej oceny spełnienia warunków formalnych</t>
  </si>
  <si>
    <t>KTO PODPISAŁ PISMO</t>
  </si>
  <si>
    <t>Data pisma z uwagami ekspertów do Wnioskodawcy</t>
  </si>
  <si>
    <t>Data oceny merytorycznej</t>
  </si>
  <si>
    <t xml:space="preserve">Wynik oceny </t>
  </si>
  <si>
    <t>Wartość nakładów na działalność B+R (I kryterium rozstrzygające) (PLN)</t>
  </si>
  <si>
    <t>Udział środków własnych w kosztach kwalifikowanych projektu (II kryterium rozstrzygające)     (%)</t>
  </si>
  <si>
    <t xml:space="preserve">Poziom bezrobocia na obszarze gdzie realizowana jest inwestycja (III kryterium rozstrzygające)        ( %) </t>
  </si>
  <si>
    <t>Niespełnione kryterium obligatoryjne</t>
  </si>
  <si>
    <t>Kryterium fakultatywne w którym nie otrzymano max liczby pkt</t>
  </si>
  <si>
    <t>PROCEDURA ODWOŁAWCZA</t>
  </si>
  <si>
    <t>Data złożenia wniosku w wyniku pozytywnego rozparzenia protestu</t>
  </si>
  <si>
    <t xml:space="preserve">Wynik ostatecznej oceny formalnej </t>
  </si>
  <si>
    <t>Data dokonania ostatecznej oceny formalnej</t>
  </si>
  <si>
    <t>Rezygnacje po ocenie formalnej</t>
  </si>
  <si>
    <t xml:space="preserve">Wynik oceny merytorycznej </t>
  </si>
  <si>
    <t>Data przeprowadzonej oceny merytorycznej</t>
  </si>
  <si>
    <t xml:space="preserve">Wynik ostatecznej oceny merytorycznej przeprowadzonej na posiedzeniu  KK </t>
  </si>
  <si>
    <t>Rekomendowane   do wsparcia przez KK</t>
  </si>
  <si>
    <t>Liczba uzyskanych punktów</t>
  </si>
  <si>
    <t>Kryterium roztrzygające NUTS (w %)</t>
  </si>
  <si>
    <t>Nr listy rankingowej</t>
  </si>
  <si>
    <t>Data zatwierdzenia listy rankingowej przez IZ</t>
  </si>
  <si>
    <t>Rekomendowane   do wsparcia po procedurze odwoławczej/w wyniku zwiększenia alokacji</t>
  </si>
  <si>
    <t>Liczba uzyskanych punktów w wyniku procedury odwoławczej</t>
  </si>
  <si>
    <t>Nr suplementu do listy rankingowej</t>
  </si>
  <si>
    <t xml:space="preserve">Data zatwierdzenia przez IZ suplementu do listy  rankingowej </t>
  </si>
  <si>
    <t>Ostatecznie zatwierdzone  przez IZ</t>
  </si>
  <si>
    <t>Ostateczna liczba uzyskanych punktów</t>
  </si>
  <si>
    <t>Rezygnacje             po zatwierdzeniu do wsparcia, a przed podpisaniem umowy o dofinansowanie</t>
  </si>
  <si>
    <t>ulica nr budynku/nr lokalu</t>
  </si>
  <si>
    <t>miejscowość</t>
  </si>
  <si>
    <t>kod pocztowy + poczta</t>
  </si>
  <si>
    <t xml:space="preserve"> regionalna pomoc inwestycyjna</t>
  </si>
  <si>
    <t>bazowa</t>
  </si>
  <si>
    <t>docelowa</t>
  </si>
  <si>
    <t>I ręka</t>
  </si>
  <si>
    <t>Data rozpatrzenia przez IP</t>
  </si>
  <si>
    <t>Wynik rozpatrzenia protestu IP</t>
  </si>
  <si>
    <t>Rekomendowane do wsparcia przez IZ</t>
  </si>
  <si>
    <t>Powiązanie projektu ze Strategią Krajowych Inteligentnych Specjalizacji (KIS)</t>
  </si>
  <si>
    <t>Rodzaj dokumentu rejestrowego</t>
  </si>
  <si>
    <t>Nr dokumentu rejestrowego</t>
  </si>
  <si>
    <t>Kod PKD przeważającej działalności Wnioskodawcy</t>
  </si>
  <si>
    <t>Kod PKD działalności, której dotyczy projekt</t>
  </si>
  <si>
    <t>Przynależność projektu do sektorów strategicznych (branż kluczowych) określonych w Strategii na rzecz Odpowiedzialnego Rozwoju (SOR)</t>
  </si>
  <si>
    <t>Uwagi/komentarze Ekspertów</t>
  </si>
  <si>
    <t>I. INFORMACJE OGÓLNE O PROJEKCIE</t>
  </si>
  <si>
    <t>V. ASPEKTY FINANSOWE</t>
  </si>
  <si>
    <t>VI. HARMONOGRAM PŁATNOŚCI</t>
  </si>
  <si>
    <t>Czy chcesz dodać inne wskaźniki produktu?</t>
  </si>
  <si>
    <t>Czy chcesz dodać inne wskaźniki rezultatu?</t>
  </si>
  <si>
    <t>Przejdź do wskaźnika dla MSP</t>
  </si>
  <si>
    <t>Przejdź do wskaźnika dla NGO</t>
  </si>
  <si>
    <t xml:space="preserve">Oświadczam, że zapoznałem/zapoznałam się z Regulaminem Konkursu i akceptuję jego zasady.
</t>
  </si>
  <si>
    <t xml:space="preserve">Oświadczam, że projekt jest zgodny z właściwymi przepisami prawa unijnego i krajowego, w szczególności dotyczącymi zamówień publicznych oraz pomocy publicznej i pomocy de minimis.
</t>
  </si>
  <si>
    <t xml:space="preserve">Oświadczam, że nie podlegam wykluczeniu z ubiegania się o dofinansowanie na podstawie art. 14 ust. 16 rozporządzenia Komisji (UE) nr  651/2014 z dnia 17 czerwca 2014 r. uznające niektóre rodzaje pomocy za zgodne z rynkiem wewnętrznym w zastosowaniu art. 107 i 108 Traktatu (Dz. Urz. UE L 156 z 20.06.2017 r., str. 1).
</t>
  </si>
  <si>
    <t xml:space="preserve">Oświadczam, że realizacja projektu nie rozpoczęła się przed dniem ani w dniu złożenia wniosku o dofinansowanie.
</t>
  </si>
  <si>
    <t>osoba/osoby upoważnione do reprezentowania Wnioskodawcy zgodnie z dokumentem rejestrowym</t>
  </si>
  <si>
    <t>Czy do realizacji zaplanowanych w agendzie prac B+R niezbędne jest dysponowanie prawami własności intelektualnej</t>
  </si>
  <si>
    <t>nie jest konieczne dysponowanie prawami własności intelektualnej</t>
  </si>
  <si>
    <t>Uzasadnienie pozytywnego wpływu projektu na realizację zasady równości szans i niedyskryminacji, w tym dostępności dla osób z niepełnosprawnościami:</t>
  </si>
  <si>
    <t>Główne miejsce realizacji projektu</t>
  </si>
  <si>
    <t>Pozostałe miejsce realizacji projektu</t>
  </si>
  <si>
    <t>Adres strony internetowej Wnioskodawcy</t>
  </si>
  <si>
    <t xml:space="preserve">Oświadczam, iż w przypadku otrzymania dofinansowania na realizację projektu nie naruszę zasady zakazu podwójnego finansowania określonej w wytycznych w zakresie kwalifikowalności wydatków w ramach Europejskiego Funduszu Rozwoju Regionalnego, Europejskiego Funduszu Społecznego oraz Funduszu Spójności na lata 2014-2020. </t>
  </si>
  <si>
    <t>Liczba form współpracy z podmiotami sektora MSP w ramach nawiązania/rozwoju współpracy</t>
  </si>
  <si>
    <t>Liczba form współpracy z organizacjami pozarządowymi (NGO) w ramach nawiązania/rozwoju współpracy</t>
  </si>
  <si>
    <t>Wskaźniki należy wykazywać w wartości bazowej, w latach realizacji projektu i w latach trwałości oraz wartości docelowej!
Wskaźniki rezultatu, z wyjątkiem wskaźników: Wartość nakładów na działalność B+R, Wartość całkowitych nakładów inwestycyjnych, Udział nakładów na działalność B+R w całkowitych nakładach inwestycyjnych wyliczane są w sposób narastający!</t>
  </si>
  <si>
    <t>Wskaźnik obligatoryjny dla Wnioskodawców deklarujących nawiązanie/rozwijanie współpracy z organizacją pozarządową (NGO). W sytuacji gdy nie zostanie nawiązana/rozwijana współpraca z organizacja pozarządową (NGO) należy wpisać w poszczególne lata oraz w kolumnie „wartość docelowa” wartości zerowe.</t>
  </si>
  <si>
    <t>Wskaźnik obligatoryjny dla Wnioskodawców deklarujących nawiązanie/rozwijanie współpracy z podmiotami sektora MSP. W sytuacji gdy nie zostanie nawiązana/rozwijana współpraca z podmiotem sektora MSP należy wpisać w poszczególne lata oraz w kolumnie „wartość docelowa” wartości zerowe.</t>
  </si>
  <si>
    <t>Należy wskazać nazwę wskaźnika, określić jednostkę miary, wartości wskaźnika oraz podać uzasadnienie.</t>
  </si>
  <si>
    <t>45.</t>
  </si>
  <si>
    <t>46.</t>
  </si>
  <si>
    <t>47.</t>
  </si>
  <si>
    <t>48.</t>
  </si>
  <si>
    <t>49.</t>
  </si>
  <si>
    <t>91.</t>
  </si>
  <si>
    <t>92.</t>
  </si>
  <si>
    <t>93.</t>
  </si>
  <si>
    <t>111.</t>
  </si>
  <si>
    <t>164.</t>
  </si>
  <si>
    <t>200.</t>
  </si>
  <si>
    <t>216.</t>
  </si>
  <si>
    <t>217.</t>
  </si>
  <si>
    <t>218.</t>
  </si>
  <si>
    <t>219.</t>
  </si>
  <si>
    <t>220.</t>
  </si>
  <si>
    <t>221.</t>
  </si>
  <si>
    <t>222.</t>
  </si>
  <si>
    <t>349.</t>
  </si>
  <si>
    <t>350.</t>
  </si>
  <si>
    <t>351.</t>
  </si>
  <si>
    <t>370.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</si>
  <si>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</si>
  <si>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</si>
  <si>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</si>
  <si>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</si>
  <si>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</si>
  <si>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</si>
  <si>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</si>
  <si>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</si>
  <si>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</si>
  <si>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</si>
  <si>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</si>
  <si>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</si>
  <si>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</si>
  <si>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</si>
  <si>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</si>
  <si>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</si>
  <si>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</si>
  <si>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</si>
  <si>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</si>
  <si>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</si>
  <si>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</si>
  <si>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</si>
  <si>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</si>
  <si>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</si>
  <si>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</si>
  <si>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</si>
  <si>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</si>
  <si>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</si>
  <si>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</si>
  <si>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</si>
  <si>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</si>
  <si>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</si>
  <si>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</si>
  <si>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</si>
  <si>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</si>
  <si>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</si>
  <si>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</si>
  <si>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</si>
  <si>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</si>
  <si>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</si>
  <si>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</si>
  <si>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</si>
  <si>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</si>
  <si>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</si>
  <si>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</si>
  <si>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</si>
  <si>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</si>
  <si>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</si>
  <si>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</si>
  <si>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</si>
  <si>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</si>
  <si>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</si>
  <si>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</si>
  <si>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</si>
  <si>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</si>
  <si>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</si>
  <si>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</si>
  <si>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</si>
  <si>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</si>
  <si>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</si>
  <si>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</si>
  <si>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</si>
  <si>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</si>
  <si>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</si>
  <si>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Uwagi do Agendy nanoszone są bezpośrednio w Agendzie Badawczej.</t>
  </si>
  <si>
    <t>Własność osób zagranicznych</t>
  </si>
  <si>
    <t>Własność pozostałych krajowych jednostek prywatnych</t>
  </si>
  <si>
    <t>Własność krajowych osób fizycznych</t>
  </si>
  <si>
    <t>Własność państwowych osób prawnych</t>
  </si>
  <si>
    <t>Własność Skarbu Państwa</t>
  </si>
  <si>
    <t>Własność jednostek samorządu terytorialnego lub samorządowych osób prawnych</t>
  </si>
  <si>
    <t>Powrót do cz. VII Zgodność projektu</t>
  </si>
  <si>
    <t>X. ZAKRES RZECZOWO-FINANSOWY</t>
  </si>
  <si>
    <t>Powrót do cz. IV Zdolność do realizacji</t>
  </si>
  <si>
    <t>Powrót do cz. IV Zdolność do realizacji (nawiązanie współpracy)</t>
  </si>
  <si>
    <t>Powrót do cz. IV Zdolność do realizacji (rozwój współpracy)</t>
  </si>
  <si>
    <t>Status projektu</t>
  </si>
  <si>
    <t>Adres siedziby firmy ulica nr budynku/nr lokalu</t>
  </si>
  <si>
    <t>Adres siedziby firmy miejscowość</t>
  </si>
  <si>
    <t>Adres siedziby firmy kod pocztowy + poczta</t>
  </si>
  <si>
    <t>Adres korespondencyjny firmy ulica nr bud/ nr lok</t>
  </si>
  <si>
    <t>Adres korespondencyjny firmy miejscowość</t>
  </si>
  <si>
    <t>Adres korespondencyjny firmy kod pocztowy + poczta</t>
  </si>
  <si>
    <t>Pomoc regionalna % dofinansowania</t>
  </si>
  <si>
    <t>B + R % dofinansowania</t>
  </si>
  <si>
    <t>De minimis % dofinansowania</t>
  </si>
  <si>
    <t>WC pomoc regionalna</t>
  </si>
  <si>
    <t>WC B + R</t>
  </si>
  <si>
    <t>WC De minimis</t>
  </si>
  <si>
    <t xml:space="preserve">WK pomoc regionalna </t>
  </si>
  <si>
    <t>WK B + R</t>
  </si>
  <si>
    <t>WK De minimis</t>
  </si>
  <si>
    <t>WKD pomoc regionalna</t>
  </si>
  <si>
    <t>WKD B + R</t>
  </si>
  <si>
    <t>WKD De minimis</t>
  </si>
  <si>
    <t>Umowa Pomoc regionalna % dofinansowania</t>
  </si>
  <si>
    <t>Umowa B + R % dofinansowania</t>
  </si>
  <si>
    <t>Umowa De minimis % dofinansowania</t>
  </si>
  <si>
    <t>Umowa WC pomoc regionalna</t>
  </si>
  <si>
    <t>Umowa WC B + R</t>
  </si>
  <si>
    <t>Umowa WC De minimis</t>
  </si>
  <si>
    <t>Umowa KD Razem</t>
  </si>
  <si>
    <t xml:space="preserve">Umowa WK pomoc regionalna </t>
  </si>
  <si>
    <t>Umowa WK B + R</t>
  </si>
  <si>
    <t>Umowa WK De minimis</t>
  </si>
  <si>
    <t>Umowa KD pomoc regionalna</t>
  </si>
  <si>
    <t>Umowa KD B + R</t>
  </si>
  <si>
    <t>Umowa KD De minimis</t>
  </si>
  <si>
    <t>Słownie Umowa WC pomoc regionalna</t>
  </si>
  <si>
    <t>Słownie Umowa WC B + R</t>
  </si>
  <si>
    <t>Słownie Umowa WC De minimis</t>
  </si>
  <si>
    <t xml:space="preserve">Słownie Umowa WK pomoc regionalna </t>
  </si>
  <si>
    <t>Słownie Umowa WK B + R</t>
  </si>
  <si>
    <t>Słownie Umowa WK De minimis</t>
  </si>
  <si>
    <t>Słownie Umowa KD pomoc regionalna</t>
  </si>
  <si>
    <t>Słownie Umowa KD B + R</t>
  </si>
  <si>
    <t>Słownie Umowa KD De minimis</t>
  </si>
  <si>
    <t>Słownie Umowa KD RAZEM</t>
  </si>
  <si>
    <t>Data podpisania pisma o wyniku oceny merytorycznej</t>
  </si>
  <si>
    <t>Data wysłania pisma o wyniku weryfikacji merytorycznej</t>
  </si>
  <si>
    <t xml:space="preserve">Data odbioru przez Wnioskodawcę pisma o wyniku weryfikacji merytorycznej </t>
  </si>
  <si>
    <t>Termin na przekazanie dokumentacji do zawarcia umowy</t>
  </si>
  <si>
    <t>Data otrzymania skanów dokumentacji od Wnioskodawcy</t>
  </si>
  <si>
    <t>Data przekazania oryginałów dokumentcji przez Wnioskodawcę</t>
  </si>
  <si>
    <t>Data przekazania projektu umowy do DBR</t>
  </si>
  <si>
    <t>Data zwrotu prafowanego projektu umowy z DBR</t>
  </si>
  <si>
    <t>Planowana data podpisania projektu umowy</t>
  </si>
  <si>
    <t>Czy umowa została podpisana</t>
  </si>
  <si>
    <t>Data podpisania umowy</t>
  </si>
  <si>
    <t>Powód z jakiego umowa nie została podpisana (jeśli dotyczy)?</t>
  </si>
  <si>
    <t>Czy zachodzi konieczność wystawienia zaświadczenia 
DE MINIMIS</t>
  </si>
  <si>
    <t>Jeżeli była taka konieczność, to czy zaświadczenie DE MINIMIS zostało wydane.</t>
  </si>
  <si>
    <t>Weryfikacja w 
SUDOP/Schrimp</t>
  </si>
  <si>
    <t>Data wpisania umowy do 
SL</t>
  </si>
  <si>
    <t>Czy umowa została wpisana do SL</t>
  </si>
  <si>
    <t>Data wpisania do SHRIMpa</t>
  </si>
  <si>
    <t>Osoba do kontaktu Imię i Nazwisko</t>
  </si>
  <si>
    <t>Osoba do kontaktu Stanowisko</t>
  </si>
  <si>
    <t>Osoba do kontaktu e-mail</t>
  </si>
  <si>
    <t>Osoba do kontaktu płeć</t>
  </si>
  <si>
    <t>Osoba do kontaktu tel</t>
  </si>
  <si>
    <t>Adresat Imię i Nazwisko</t>
  </si>
  <si>
    <t>Adresat Stanowisko</t>
  </si>
  <si>
    <t>Adresat płeć</t>
  </si>
  <si>
    <t>Data złożenia wniosku</t>
  </si>
  <si>
    <t>Nr koszulki EZD</t>
  </si>
  <si>
    <t>Czy załączono 
Oświadczenie o zgodności wersji elektronicznej z wersją papierową</t>
  </si>
  <si>
    <t>Wskaźniki</t>
  </si>
  <si>
    <t>Weryfikacja formalna</t>
  </si>
  <si>
    <t>Eksperci oceniający projekt</t>
  </si>
  <si>
    <t>Ocena merytoryczna</t>
  </si>
  <si>
    <t>Zatwierdzone kwoty przez Ekspertów</t>
  </si>
  <si>
    <t>Zatwierdzone kwoty przez Ekspertów (słownie)</t>
  </si>
  <si>
    <t>Data zatwierdzenia listy ocenionych projektów</t>
  </si>
  <si>
    <t>Data publikacji listy zatwierdzonych projektów</t>
  </si>
  <si>
    <t>Wynik weryfikacji merytorycznej
(powtórzenie)</t>
  </si>
  <si>
    <t>Czy projekt umowy został przekazany do DBR</t>
  </si>
  <si>
    <t>Czy projekt umowy został zwrócony przez DBR</t>
  </si>
  <si>
    <t>Osoba do kontaktu</t>
  </si>
  <si>
    <t>Osoba do kontaktu (adresat w piśmie)</t>
  </si>
  <si>
    <t>Wzrost zatrudnienia we wspieranych przedsiębiorostwach</t>
  </si>
  <si>
    <t>Liczba nowych miejsc pracy dla pracowników B+R utworzonych  w wyniku realizacji projektu</t>
  </si>
  <si>
    <t>Rezygancja po złożeniu wniosku a przed weryfikacją formalną</t>
  </si>
  <si>
    <t xml:space="preserve">Wynik pierwszej weryfikacji formalnej </t>
  </si>
  <si>
    <t>Data podpisania pisma o negatywnym wyniku weryfikacji formalnej</t>
  </si>
  <si>
    <t>Wynik uzupełniającej weryfikacji warunków formalnych</t>
  </si>
  <si>
    <t>Ostateczny wynik weryfikacji warunków formalnych</t>
  </si>
  <si>
    <t>Ekspert wiodący dla projektu</t>
  </si>
  <si>
    <t>Ekspert nr 2</t>
  </si>
  <si>
    <t>Ekspert nr 3</t>
  </si>
  <si>
    <t>Ekspert nr 4</t>
  </si>
  <si>
    <t>Data złożenia poprawionego wniosku po uwagach ekspertów/
REZYGNACJA</t>
  </si>
  <si>
    <t>Sekretarz KOP</t>
  </si>
  <si>
    <t>Końcowa liczba przyznanych punktów</t>
  </si>
  <si>
    <t>Czy dokonano korekty kwot wskazanych w WoD</t>
  </si>
  <si>
    <t>KWOTA DOFINANSOWANIA</t>
  </si>
  <si>
    <t>Czy w ramach projektu złożono protest</t>
  </si>
  <si>
    <t>Ranking</t>
  </si>
  <si>
    <t>Imię i nazwisko</t>
  </si>
  <si>
    <t>E-mail</t>
  </si>
  <si>
    <t>Płeć</t>
  </si>
  <si>
    <t>tel</t>
  </si>
  <si>
    <t>Pozyskany</t>
  </si>
  <si>
    <t>W trakcie pozyskiwania</t>
  </si>
  <si>
    <t>E-mail firmowy</t>
  </si>
  <si>
    <t>Wskażniki kluczowe</t>
  </si>
  <si>
    <t>Wartośc bazowa</t>
  </si>
  <si>
    <t>Przedsiębiorstwa</t>
  </si>
  <si>
    <t>Wzrosta zatrudnienia we wspieranych przedsiebiorstwach - Kobiety</t>
  </si>
  <si>
    <t>Wzrosta zatrudnienia we wspieranych przedsiebiorstwach - Mężczyźni</t>
  </si>
  <si>
    <t>Wskażniki specyficzne dla programu</t>
  </si>
  <si>
    <t>Wskażniki specyficzne dla projektu</t>
  </si>
  <si>
    <t>444.</t>
  </si>
  <si>
    <t>445.</t>
  </si>
  <si>
    <t>446.</t>
  </si>
  <si>
    <t>XII. ZAŁĄCZNIKI</t>
  </si>
  <si>
    <t>XI. DEKLARACJA WNIOSKODAWCY:</t>
  </si>
  <si>
    <t xml:space="preserve">357.
</t>
  </si>
  <si>
    <t>Wzrost zatrudnienia we wspieranych przedsiębiorstwach</t>
  </si>
  <si>
    <t>Polski Klaster Budowlany, reprezentowany przez Polskie Stowarzyszenie Doradcze i Konsultingowe</t>
  </si>
  <si>
    <t>Sprawozdanie o działalności badawczej i rozwojowej (B+R) - GUS PNT-01 za ostatni okres sprawozdawczy. (jeśli dotyczy).</t>
  </si>
  <si>
    <t>Wzór wniosku o dofinansowanie (załącznik nr 2 do Regulaminu Konkursu) 
Nabór 1/2.1/2020</t>
  </si>
  <si>
    <t>POIR.02.01.00-00-………/20</t>
  </si>
  <si>
    <t>POIR.02.01.00-IZ.00-00-001/20</t>
  </si>
  <si>
    <t>formwsp</t>
  </si>
  <si>
    <t>współpraca w określonym czasie na potrzeby realizacji projektu</t>
  </si>
  <si>
    <t>zakup usług B+R</t>
  </si>
  <si>
    <t>nie dotyczy</t>
  </si>
  <si>
    <r>
      <t xml:space="preserve">
</t>
    </r>
    <r>
      <rPr>
        <b/>
        <sz val="16"/>
        <color indexed="8"/>
        <rFont val="Arial"/>
        <family val="2"/>
        <charset val="238"/>
      </rPr>
      <t>MINISTERSTWO FUNDUSZY I POLITYKI REGIONALNEJ
PROGRAM OPERACYJNY INTELIGENTNY ROZWÓJ</t>
    </r>
    <r>
      <rPr>
        <sz val="16"/>
        <color indexed="8"/>
        <rFont val="Arial"/>
        <family val="2"/>
        <charset val="238"/>
      </rPr>
      <t xml:space="preserve">
</t>
    </r>
    <r>
      <rPr>
        <b/>
        <sz val="16"/>
        <color indexed="8"/>
        <rFont val="Arial"/>
        <family val="2"/>
        <charset val="238"/>
      </rPr>
      <t>Wniosek o dofinansowanie realizacji projektu</t>
    </r>
    <r>
      <rPr>
        <sz val="16"/>
        <color indexed="8"/>
        <rFont val="Arial"/>
        <family val="2"/>
        <charset val="238"/>
      </rPr>
      <t xml:space="preserve">
</t>
    </r>
    <r>
      <rPr>
        <b/>
        <sz val="16"/>
        <color indexed="8"/>
        <rFont val="Arial"/>
        <family val="2"/>
        <charset val="238"/>
      </rPr>
      <t xml:space="preserve"> 2. Oś priorytetowa</t>
    </r>
    <r>
      <rPr>
        <sz val="16"/>
        <color indexed="8"/>
        <rFont val="Arial"/>
        <family val="2"/>
        <charset val="238"/>
      </rPr>
      <t xml:space="preserve"> 
 </t>
    </r>
    <r>
      <rPr>
        <i/>
        <sz val="16"/>
        <color indexed="8"/>
        <rFont val="Arial"/>
        <family val="2"/>
        <charset val="238"/>
      </rPr>
      <t>Wsparcie otoczenia i potencjału przedsiębiorstw do prowadzenia działalności B+R+I</t>
    </r>
    <r>
      <rPr>
        <sz val="16"/>
        <color indexed="8"/>
        <rFont val="Arial"/>
        <family val="2"/>
        <charset val="238"/>
      </rPr>
      <t xml:space="preserve">
</t>
    </r>
    <r>
      <rPr>
        <b/>
        <sz val="16"/>
        <color indexed="8"/>
        <rFont val="Arial"/>
        <family val="2"/>
        <charset val="238"/>
      </rPr>
      <t xml:space="preserve">Działanie 2.1 </t>
    </r>
    <r>
      <rPr>
        <sz val="16"/>
        <color indexed="8"/>
        <rFont val="Arial"/>
        <family val="2"/>
        <charset val="238"/>
      </rPr>
      <t xml:space="preserve">
</t>
    </r>
    <r>
      <rPr>
        <i/>
        <sz val="16"/>
        <color indexed="8"/>
        <rFont val="Arial"/>
        <family val="2"/>
        <charset val="238"/>
      </rPr>
      <t>Wsparcie inwestycji w infrastrukturę B+R przedsiębiorstw</t>
    </r>
    <r>
      <rPr>
        <sz val="16"/>
        <color indexed="8"/>
        <rFont val="Arial"/>
        <family val="2"/>
        <charset val="238"/>
      </rPr>
      <t xml:space="preserve">
</t>
    </r>
  </si>
  <si>
    <r>
      <t xml:space="preserve">Skrócony opis projektu
</t>
    </r>
    <r>
      <rPr>
        <b/>
        <i/>
        <sz val="12"/>
        <color indexed="8"/>
        <rFont val="Arial"/>
        <family val="2"/>
        <charset val="238"/>
      </rPr>
      <t>(1000 limit znaków)</t>
    </r>
  </si>
  <si>
    <r>
      <t xml:space="preserve">Skrócony opis projektu
</t>
    </r>
    <r>
      <rPr>
        <b/>
        <sz val="12"/>
        <color indexed="8"/>
        <rFont val="Arial"/>
        <family val="2"/>
        <charset val="238"/>
      </rPr>
      <t>(1000 limit znaków)</t>
    </r>
  </si>
  <si>
    <r>
      <t xml:space="preserve">Wartość księgowa ponownie wykorzystywanych aktywów, odnotowana w roku obrotowym poprzedzającym rozpoczęcie prac </t>
    </r>
    <r>
      <rPr>
        <vertAlign val="superscript"/>
        <sz val="12"/>
        <color theme="1"/>
        <rFont val="Arial"/>
        <family val="2"/>
        <charset val="238"/>
      </rPr>
      <t>1</t>
    </r>
    <r>
      <rPr>
        <sz val="12"/>
        <color theme="1"/>
        <rFont val="Arial"/>
        <family val="2"/>
        <charset val="238"/>
      </rPr>
      <t>:</t>
    </r>
  </si>
  <si>
    <r>
      <t xml:space="preserve"> </t>
    </r>
    <r>
      <rPr>
        <vertAlign val="superscript"/>
        <sz val="12"/>
        <color theme="1"/>
        <rFont val="Arial"/>
        <family val="2"/>
        <charset val="238"/>
      </rPr>
      <t>1</t>
    </r>
    <r>
      <rPr>
        <sz val="12"/>
        <color theme="1"/>
        <rFont val="Arial"/>
        <family val="2"/>
        <charset val="238"/>
      </rPr>
      <t xml:space="preserve"> Należy wypełnić w przypadku gdy inwestycja realizowana przez przedsiębiorcę innego niż MSP na terenie woj. mazowieckiego i jest inwestycją w rzeczowe aktywa trwałe lub wartości niematerialne i prawne związane z dywersyfikacją działalności zakładu</t>
    </r>
  </si>
  <si>
    <t>Czy Wnioskodawca posiada doświadczenie w działalności badawczo - rozwojowej?
(należy opisać doświadczenie Wnioskodawcy oraz innych podmiotów, a także osób fizycznych w przypadku ich wsparcia przy realizacji projektu)</t>
  </si>
  <si>
    <r>
      <t xml:space="preserve">Łączna wartość wydatków kwalifikowanych (w PLN) </t>
    </r>
    <r>
      <rPr>
        <b/>
        <vertAlign val="superscript"/>
        <sz val="12"/>
        <color theme="1"/>
        <rFont val="Arial"/>
        <family val="2"/>
        <charset val="238"/>
      </rPr>
      <t>9</t>
    </r>
  </si>
  <si>
    <r>
      <t xml:space="preserve">wartość podatku VAT </t>
    </r>
    <r>
      <rPr>
        <b/>
        <vertAlign val="superscript"/>
        <sz val="12"/>
        <color theme="1"/>
        <rFont val="Arial"/>
        <family val="2"/>
        <charset val="238"/>
      </rPr>
      <t>10</t>
    </r>
  </si>
  <si>
    <r>
      <t xml:space="preserve">Wnioskowana kwota dofinansowania (w PLN) </t>
    </r>
    <r>
      <rPr>
        <b/>
        <vertAlign val="superscript"/>
        <sz val="12"/>
        <color theme="1"/>
        <rFont val="Arial"/>
        <family val="2"/>
        <charset val="238"/>
      </rPr>
      <t>11</t>
    </r>
  </si>
  <si>
    <r>
      <t xml:space="preserve">wartość podatku VAT </t>
    </r>
    <r>
      <rPr>
        <b/>
        <vertAlign val="superscript"/>
        <sz val="12"/>
        <color theme="1"/>
        <rFont val="Arial"/>
        <family val="2"/>
        <charset val="238"/>
      </rPr>
      <t>12</t>
    </r>
  </si>
  <si>
    <r>
      <rPr>
        <b/>
        <sz val="12"/>
        <color theme="1"/>
        <rFont val="Arial"/>
        <family val="2"/>
        <charset val="238"/>
      </rPr>
      <t xml:space="preserve">III. Razem </t>
    </r>
    <r>
      <rPr>
        <sz val="12"/>
        <color theme="1"/>
        <rFont val="Arial"/>
        <family val="2"/>
        <charset val="238"/>
      </rPr>
      <t>(suma poz. I. Pkt 1 i 2 oraz poz. II pkt 1-5)</t>
    </r>
  </si>
  <si>
    <r>
      <t xml:space="preserve">Wielkość dofinansowania w % </t>
    </r>
    <r>
      <rPr>
        <b/>
        <vertAlign val="superscript"/>
        <sz val="12"/>
        <color theme="1"/>
        <rFont val="Arial"/>
        <family val="2"/>
        <charset val="238"/>
      </rPr>
      <t>2</t>
    </r>
  </si>
  <si>
    <r>
      <t xml:space="preserve">Wnioskowana kwota dofinansowania </t>
    </r>
    <r>
      <rPr>
        <b/>
        <vertAlign val="superscript"/>
        <sz val="12"/>
        <color theme="1"/>
        <rFont val="Arial"/>
        <family val="2"/>
        <charset val="238"/>
      </rPr>
      <t>3</t>
    </r>
  </si>
  <si>
    <r>
      <t xml:space="preserve">Wielkość dofinansowania w % 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</si>
  <si>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t xml:space="preserve">Wnioskowana kwota dofinansowania </t>
    </r>
    <r>
      <rPr>
        <b/>
        <vertAlign val="superscript"/>
        <sz val="12"/>
        <color theme="1"/>
        <rFont val="Arial"/>
        <family val="2"/>
        <charset val="238"/>
      </rPr>
      <t>5</t>
    </r>
  </si>
  <si>
    <r>
      <t xml:space="preserve">Wielkość dofinansowania w % </t>
    </r>
    <r>
      <rPr>
        <b/>
        <vertAlign val="superscript"/>
        <sz val="12"/>
        <color theme="1"/>
        <rFont val="Arial"/>
        <family val="2"/>
        <charset val="238"/>
      </rPr>
      <t>6</t>
    </r>
  </si>
  <si>
    <r>
      <t xml:space="preserve">Wnioskowana kwota dofinansowania </t>
    </r>
    <r>
      <rPr>
        <b/>
        <vertAlign val="superscript"/>
        <sz val="12"/>
        <color theme="1"/>
        <rFont val="Arial"/>
        <family val="2"/>
        <charset val="238"/>
      </rPr>
      <t>7</t>
    </r>
  </si>
  <si>
    <r>
      <t xml:space="preserve">Łączna wartość wydatków całkowitych na realizację projektu (w PLN) </t>
    </r>
    <r>
      <rPr>
        <b/>
        <vertAlign val="superscript"/>
        <sz val="12"/>
        <color theme="1"/>
        <rFont val="Arial"/>
        <family val="2"/>
        <charset val="238"/>
      </rPr>
      <t>8</t>
    </r>
  </si>
  <si>
    <r>
      <t xml:space="preserve">Oznaczenie rodzaju wniosku o płatność </t>
    </r>
    <r>
      <rPr>
        <b/>
        <vertAlign val="superscript"/>
        <sz val="12"/>
        <color theme="1"/>
        <rFont val="Arial"/>
        <family val="2"/>
        <charset val="238"/>
      </rPr>
      <t>13</t>
    </r>
  </si>
  <si>
    <t xml:space="preserve">Wskaźnik obligatoryjny w przypadku deklaracji nawiązania współpracy z jednostką naukową. W sytuacji gdy nie zostanie nawiązania współpraca z jednostką naukową należy wpisać w poszczególne lata oraz w kolumnie „wartość docelowa” wartości zerowe.
</t>
  </si>
  <si>
    <r>
      <t>Oświadczam, że Wnioskodawca oraz jednostka gospodarcza</t>
    </r>
    <r>
      <rPr>
        <vertAlign val="superscript"/>
        <sz val="12"/>
        <color theme="1"/>
        <rFont val="Arial"/>
        <family val="2"/>
        <charset val="238"/>
      </rPr>
      <t>13</t>
    </r>
    <r>
      <rPr>
        <sz val="12"/>
        <color theme="1"/>
        <rFont val="Arial"/>
        <family val="2"/>
        <charset val="238"/>
      </rPr>
      <t>, w skład której wchodzi Wnioskodawca (jeśli dotyczy) nie pozostają pod zarządem komisarycznym, nie znajdują się w toku likwidacji lub postępowania upadłościowego.</t>
    </r>
  </si>
  <si>
    <r>
      <t xml:space="preserve">czytelny/e podpis/y Wnioskodawcy </t>
    </r>
    <r>
      <rPr>
        <i/>
        <vertAlign val="superscript"/>
        <sz val="12"/>
        <color theme="1"/>
        <rFont val="Arial"/>
        <family val="2"/>
        <charset val="238"/>
      </rPr>
      <t>15</t>
    </r>
    <r>
      <rPr>
        <i/>
        <sz val="12"/>
        <color theme="1"/>
        <rFont val="Arial"/>
        <family val="2"/>
        <charset val="238"/>
      </rPr>
      <t xml:space="preserve"> pieczęć imienna i firmowa</t>
    </r>
  </si>
  <si>
    <r>
      <t xml:space="preserve">Formularz informacji przedstawianych przy ubieganiu się o pomoc de minimis stanowiący załącznik do Rozporządzenia Rady Ministrów z dnia 24 października 2014 r. zmieniającego rozporządzenie w sprawie zakresu informacji przedstawianych przez podmiot ubiegający się o pomoc de minimis (Dz.U. 2014 poz. 1543)  </t>
    </r>
    <r>
      <rPr>
        <b/>
        <sz val="12"/>
        <color theme="1"/>
        <rFont val="Arial"/>
        <family val="2"/>
        <charset val="238"/>
      </rPr>
      <t>(dotyczy Wnioskodawców ubiegających się o pomoc de minimis)</t>
    </r>
    <r>
      <rPr>
        <sz val="12"/>
        <color theme="1"/>
        <rFont val="Arial"/>
        <family val="2"/>
        <charset val="238"/>
      </rPr>
      <t xml:space="preserve">.
</t>
    </r>
  </si>
  <si>
    <r>
      <t>Oświadczenie dotyczące kwalifikowalności podatku VAT składane w związku z aplikowaniem do programu PO IR</t>
    </r>
    <r>
      <rPr>
        <vertAlign val="superscript"/>
        <sz val="12"/>
        <color theme="1"/>
        <rFont val="Arial"/>
        <family val="2"/>
        <charset val="238"/>
      </rPr>
      <t>15</t>
    </r>
    <r>
      <rPr>
        <sz val="12"/>
        <color theme="1"/>
        <rFont val="Arial"/>
        <family val="2"/>
        <charset val="238"/>
      </rPr>
      <t xml:space="preserve">  (obligatoryjne jedynie w przypadku, gdy wnioskodawca występuje o refundację części poniesionego w ramach projektu podatku VAT).</t>
    </r>
  </si>
  <si>
    <r>
      <t>Oświadczenie o spełnianiu kryteriów MŚP</t>
    </r>
    <r>
      <rPr>
        <vertAlign val="superscript"/>
        <sz val="12"/>
        <color theme="1"/>
        <rFont val="Arial"/>
        <family val="2"/>
        <charset val="238"/>
      </rPr>
      <t>16</t>
    </r>
    <r>
      <rPr>
        <sz val="12"/>
        <color theme="1"/>
        <rFont val="Arial"/>
        <family val="2"/>
        <charset val="238"/>
      </rPr>
      <t xml:space="preserve">  (jeśli dotyczy).</t>
    </r>
  </si>
  <si>
    <t>nie ma prawnej możliwości odzyskania lub odliczenia poniesionego ostatecznie kosztu podatku VAT i w związku z tym wnioskuje o refundację części poniesionego w ramach projektu podatku VAT. Jednocześnie zobowiązuję się do zwrotu zrefundowanej w ramach projektu części poniesionego podatku VAT, jeżeli zainstnieją przesłanki umożliwiające odzyskanie lub odliczenie tego podatku</t>
  </si>
  <si>
    <t>nie ma prawnej możliwości odzyskania lub odliczenia poniesionego ostatecznie kosztu podatku VAT , jednak nie wnioskuje oraz nie będzie w przyszłości wnioskować o refundację jakiejkolwiek części poniesionego w ramach projektu podatku VAT</t>
  </si>
  <si>
    <t>jest małym podatnikiem rozliczającym się kasowo</t>
  </si>
  <si>
    <t>będzie mógł odzyskać lub odliczyć koszt podatku VAT poniesiony w związku z realizacją działań objętych wnioskiem</t>
  </si>
  <si>
    <t>nie uwzględnia przedsięwzięć mogących znacząco oddziaływać na środowisko, dla których, wymagane jest lub może być wymagane sporządzenie raportu o oddziaływaniu na środowisko, ani przedsięwzięć mogących znacząco oddziaływać na wyznaczony lub potencjalny obszar Natura 2000</t>
  </si>
  <si>
    <t>uwzględnia przedsięwzięcia mogące znacząco oddziaływać na środowisko, dla których, wymagane jest sporządzenie raportu o oddziaływaniu na środowisko</t>
  </si>
  <si>
    <t>uwzględnia przedsięwzięcia mogące potencjalnie znacząco oddziaływać na środowisko, dla których, sporządzenie raportu o oddziaływaniu na środowisko może być wymagane</t>
  </si>
  <si>
    <t>uwzględnia przedsięwzięcia mogące znacząco oddziaływać na obszar Natura 2000</t>
  </si>
  <si>
    <t>uwzględnia przedsięwzięcia mogące znacząco oddziaływać na potencjalny obszar Natura 2000</t>
  </si>
  <si>
    <t>Suma wydatków kwalifikowanych wyliczonych w ramach poszczególnych rodzajów pomocy: pomocy regionalnej, pomocy na projekt badawczo-rozwojowy oraz pomocy de minimis.</t>
  </si>
  <si>
    <t>KIS 3. BIOTECHNOLOGICZNE I CHEMICZNE PROCESY, BIOPRODUKTY  I PRODUKTY CHEMII SPECJALISTYCZNEJ ORAZ INŻYNIERII ŚRODOWISKA</t>
  </si>
  <si>
    <t xml:space="preserve">KIS 4. WYSOKOSPRAWNE, NISKOEMISYJNE I ZINTEGROWANE UKŁADY WYTWARZANIA, MAGAZYNOWANIA, PRZESYŁU I DYSTRYBUCJI ENERGII </t>
  </si>
  <si>
    <t>KIS 9.  ELEKTRONIKA I FOTONIKA</t>
  </si>
  <si>
    <t xml:space="preserve">KIS 12. AUTOMATYZACJA I ROBOTYKA PROCESÓW TECHNOLOGICZNYCH  </t>
  </si>
  <si>
    <t>KIS 13. INTELIGENTNE TECHNOLOGIE KREACYJNE</t>
  </si>
  <si>
    <t>KIS 14. INNOWACYJNE TECHNOLOGIE MORSKIE W ZAKRESIE SPECJALISTYCZNYCH JEDNOSTEK PŁYWAJĄCYCH, KONSTRUKCJI MORSKICH I PRZYBRZEŻNYCH ORAZ LOGISTYKI OPARTEJ O TRANSPORT MORSKI I ŚRÓDLĄDOWY</t>
  </si>
  <si>
    <t>Krajowa Inteligentna Specjalizacja 2019</t>
  </si>
  <si>
    <t>Klaster "Polska Grupa Motoryzacyjna", reprezentowany przez Stowarzyszenie Polska Grupa Motoryzacyjna</t>
  </si>
  <si>
    <t>Klaster LifeScience Kraków, reprezentowany przez Fundację Klaster LifeScience Kraków</t>
  </si>
  <si>
    <t>Klaster Logistyczno Transportowy Północ-Południe, reprezentowany przez Zarząd Nadbałtyckich Inicjatyw Klastrowych Sp. z o.o.</t>
  </si>
  <si>
    <t>Klaster Zrównoważona Infrastruktura, reprezentowany przez Instytut Doradztwa Sp. z o.o.</t>
  </si>
  <si>
    <t>Pomorski Klaster ICT Interizon, reprezentowany przez Fundację Interizon</t>
  </si>
  <si>
    <t>Silesia Automotive &amp; Advanced Manufacturing, reprezentowany przez Katowicką Specjalną Strefę Ekonomiczną S.A.</t>
  </si>
  <si>
    <t>Śląski Klaster Lotniczy, reprezentowany przez Federację Firm Lotniczych BIELSKO</t>
  </si>
  <si>
    <t>Zachodniopomorski Klaster Chemiczny Zielona Chemia, reprezentowany przez  Stowarzyszenie Zachodniopomorski Klaster Chemiczny Zielona Chemia</t>
  </si>
  <si>
    <t>KKK 2020</t>
  </si>
  <si>
    <t>Wyrażam zgodę na przekazywanie upoważnionemu przez MFiPR podmiotowi zewnętrznemu niezbędnych dokumentów oraz informacji w celu weryfikacji statusu MŚP oraz trudnej sytuacji, o której mowa art. 2 pkt 18 rozporządzenia Komisji (UE) nr 651/2014 z dnia 17 czerwca 2014 r. uznającego niektóre rodzaje pomocy za zgodne z rynkiem wewnętrznym w zastosowaniu art. 107 i 108 Traktatu. Ponadto wyrażam zgodę na przekazanie przez MFiPR upoważnionemu podmiotowi zewnętrznemu dokumentów, które zostały złożone na etapie ubiegania się o dofinansowanie w celu weryfikacji statusu MŚP oraz trudnej sytuacji.</t>
  </si>
  <si>
    <t xml:space="preserve">Dane kontaktowe do Inspektora Ochrony Danych - IOD@mfipr.gov.pl. </t>
  </si>
  <si>
    <t>Oświadczam, że projekt (wybierz z listy rozwijanej):</t>
  </si>
  <si>
    <t xml:space="preserve">Oświadczam, że Wnioskodawca (wybierz z listy rowijanej): </t>
  </si>
  <si>
    <t>065 - Infrastruktura na potrzeby badań i rozwoju, transfer technologii i współpraca w przedsiębiorstwach koncentrujących się na gospodarce niskoemisyjnej i odporności na zmiany klimatu</t>
  </si>
  <si>
    <t>KIS 2020</t>
  </si>
  <si>
    <t>Administratorem danych wnioskodawców/beneficjentów zbieranych i przetwarzanych w celu udziału tych osób w naborze wniosków o dofinansowanie w ramach Programu Operacyjnego Inteligentny Rozwój 2014-2020,  jest Minister Funduszy i Polityki Regionalnej z siedzibą przy ul. Wspólnej 2/4, 00-926 w Warszawie;</t>
  </si>
  <si>
    <t>198.</t>
  </si>
  <si>
    <t>Rozwój dotychczasowej współpracy z podmiotami z sektora MSP lub jednostkami naukowymi lub NGO</t>
  </si>
  <si>
    <r>
      <t>Czy Wnioskodawca planuje</t>
    </r>
    <r>
      <rPr>
        <b/>
        <u/>
        <sz val="12"/>
        <color theme="1"/>
        <rFont val="Arial"/>
        <family val="2"/>
        <charset val="238"/>
      </rPr>
      <t xml:space="preserve"> rozwój</t>
    </r>
    <r>
      <rPr>
        <b/>
        <sz val="12"/>
        <color theme="1"/>
        <rFont val="Arial"/>
        <family val="2"/>
        <charset val="238"/>
      </rPr>
      <t xml:space="preserve"> dotychczasowej współpracy z podmiotami z sektora MSP lub jednostkami naukowymi lub NGO? </t>
    </r>
  </si>
  <si>
    <t>Przejdź do wskaźnika dla jednostek naukowych</t>
  </si>
  <si>
    <t>Planowana nowa współpraca z podmiotami z sektora MSP lub jednostkami naukowymi lub NGO</t>
  </si>
  <si>
    <r>
      <t>Czy Wnioskodawca planuje</t>
    </r>
    <r>
      <rPr>
        <b/>
        <u/>
        <sz val="12"/>
        <color theme="1"/>
        <rFont val="Arial"/>
        <family val="2"/>
        <charset val="238"/>
      </rPr>
      <t xml:space="preserve"> nawiązanie współpracy</t>
    </r>
    <r>
      <rPr>
        <b/>
        <sz val="12"/>
        <color theme="1"/>
        <rFont val="Arial"/>
        <family val="2"/>
        <charset val="238"/>
      </rPr>
      <t xml:space="preserve"> z podmiotami z sektora MSP lub jednostkami naukowymi lub NGO? </t>
    </r>
  </si>
  <si>
    <t>Uwagi MFiPR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</si>
</sst>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\-000\-00\-00"/>
    <numFmt numFmtId="166" formatCode="_(* #,##0.00_);_(* \(#,##0.00\);_(* &quot;-&quot;??_);_(@_)"/>
    <numFmt numFmtId="167" formatCode=";;;"/>
  </numFmts>
  <fonts count="7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7.5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sz val="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8"/>
      <color theme="10"/>
      <name val="Arial"/>
      <family val="2"/>
      <charset val="238"/>
    </font>
    <font>
      <i/>
      <vertAlign val="superscript"/>
      <sz val="12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 style="mediumDashed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mediumDashed">
        <color theme="4" tint="0.499984740745262"/>
      </left>
      <right style="mediumDashed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mediumDashed">
        <color theme="4" tint="0.499984740745262"/>
      </left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10" fillId="0" borderId="66" applyNumberFormat="0" applyFill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6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208">
    <xf numFmtId="0" fontId="0" fillId="0" borderId="0" xfId="0"/>
    <xf numFmtId="0" fontId="0" fillId="0" borderId="0" xfId="0" applyAlignment="1">
      <alignment wrapText="1"/>
    </xf>
    <xf numFmtId="0" fontId="0" fillId="0" borderId="61" xfId="0" applyBorder="1" applyAlignment="1">
      <alignment wrapText="1"/>
    </xf>
    <xf numFmtId="0" fontId="0" fillId="0" borderId="61" xfId="0" applyBorder="1"/>
    <xf numFmtId="0" fontId="0" fillId="8" borderId="61" xfId="0" applyFill="1" applyBorder="1" applyAlignment="1">
      <alignment wrapText="1"/>
    </xf>
    <xf numFmtId="0" fontId="0" fillId="8" borderId="61" xfId="0" applyFill="1" applyBorder="1"/>
    <xf numFmtId="0" fontId="8" fillId="9" borderId="65" xfId="0" applyFont="1" applyFill="1" applyBorder="1" applyAlignment="1">
      <alignment wrapText="1"/>
    </xf>
    <xf numFmtId="0" fontId="0" fillId="8" borderId="65" xfId="0" applyFill="1" applyBorder="1" applyAlignment="1">
      <alignment wrapText="1"/>
    </xf>
    <xf numFmtId="0" fontId="0" fillId="0" borderId="65" xfId="0" applyBorder="1" applyAlignment="1">
      <alignment wrapText="1"/>
    </xf>
    <xf numFmtId="0" fontId="8" fillId="9" borderId="65" xfId="0" applyFont="1" applyFill="1" applyBorder="1"/>
    <xf numFmtId="0" fontId="0" fillId="8" borderId="65" xfId="0" applyFill="1" applyBorder="1"/>
    <xf numFmtId="0" fontId="0" fillId="0" borderId="65" xfId="0" applyBorder="1"/>
    <xf numFmtId="0" fontId="0" fillId="0" borderId="61" xfId="0" applyBorder="1" applyAlignment="1">
      <alignment horizontal="left" vertical="center" wrapText="1"/>
    </xf>
    <xf numFmtId="0" fontId="8" fillId="9" borderId="65" xfId="0" applyFont="1" applyFill="1" applyBorder="1" applyAlignment="1">
      <alignment horizontal="left" vertical="center" wrapText="1"/>
    </xf>
    <xf numFmtId="0" fontId="0" fillId="8" borderId="65" xfId="0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11" fillId="12" borderId="0" xfId="4"/>
    <xf numFmtId="0" fontId="12" fillId="13" borderId="0" xfId="5"/>
    <xf numFmtId="0" fontId="12" fillId="13" borderId="0" xfId="5" applyAlignment="1">
      <alignment wrapText="1"/>
    </xf>
    <xf numFmtId="0" fontId="11" fillId="12" borderId="0" xfId="4" applyAlignment="1">
      <alignment wrapText="1"/>
    </xf>
    <xf numFmtId="0" fontId="10" fillId="0" borderId="66" xfId="3" applyAlignment="1">
      <alignment wrapText="1"/>
    </xf>
    <xf numFmtId="14" fontId="10" fillId="0" borderId="66" xfId="3" applyNumberFormat="1" applyAlignment="1">
      <alignment wrapText="1"/>
    </xf>
    <xf numFmtId="0" fontId="10" fillId="0" borderId="66" xfId="3" applyAlignment="1" applyProtection="1">
      <alignment wrapText="1"/>
      <protection locked="0"/>
    </xf>
    <xf numFmtId="9" fontId="10" fillId="14" borderId="66" xfId="3" applyNumberFormat="1" applyFill="1" applyAlignment="1">
      <alignment wrapText="1"/>
    </xf>
    <xf numFmtId="4" fontId="10" fillId="15" borderId="66" xfId="3" applyNumberFormat="1" applyFill="1" applyAlignment="1">
      <alignment wrapText="1"/>
    </xf>
    <xf numFmtId="4" fontId="10" fillId="16" borderId="66" xfId="3" applyNumberFormat="1" applyFill="1" applyAlignment="1">
      <alignment wrapText="1"/>
    </xf>
    <xf numFmtId="0" fontId="10" fillId="0" borderId="66" xfId="3" applyAlignment="1">
      <alignment horizontal="left" wrapText="1"/>
    </xf>
    <xf numFmtId="0" fontId="10" fillId="15" borderId="66" xfId="3" applyFill="1" applyAlignment="1">
      <alignment horizontal="center" vertical="center" wrapText="1"/>
    </xf>
    <xf numFmtId="1" fontId="10" fillId="15" borderId="66" xfId="3" applyNumberFormat="1" applyFill="1" applyAlignment="1">
      <alignment horizontal="center" vertical="center" wrapText="1"/>
    </xf>
    <xf numFmtId="0" fontId="10" fillId="14" borderId="69" xfId="3" applyFill="1" applyBorder="1" applyAlignment="1">
      <alignment horizontal="center" vertical="center" wrapText="1"/>
    </xf>
    <xf numFmtId="0" fontId="10" fillId="14" borderId="70" xfId="3" applyFill="1" applyBorder="1" applyAlignment="1">
      <alignment horizontal="center" vertical="center" wrapText="1"/>
    </xf>
    <xf numFmtId="0" fontId="10" fillId="14" borderId="71" xfId="3" applyFill="1" applyBorder="1" applyAlignment="1">
      <alignment horizontal="center" vertical="center" wrapText="1"/>
    </xf>
    <xf numFmtId="0" fontId="13" fillId="0" borderId="0" xfId="6" quotePrefix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7" fillId="2" borderId="29" xfId="0" applyFont="1" applyFill="1" applyBorder="1" applyAlignment="1" applyProtection="1">
      <alignment horizontal="left" vertical="top"/>
      <protection locked="0"/>
    </xf>
    <xf numFmtId="0" fontId="21" fillId="0" borderId="0" xfId="6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15" fillId="17" borderId="1" xfId="7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165" fontId="19" fillId="0" borderId="0" xfId="7" applyNumberFormat="1" applyFont="1" applyAlignment="1">
      <alignment horizontal="center" vertical="center" wrapText="1"/>
    </xf>
    <xf numFmtId="49" fontId="19" fillId="0" borderId="0" xfId="7" applyNumberFormat="1" applyFont="1" applyAlignment="1">
      <alignment horizontal="center" vertical="center" wrapText="1"/>
    </xf>
    <xf numFmtId="14" fontId="19" fillId="0" borderId="0" xfId="7" applyNumberFormat="1" applyFont="1" applyAlignment="1">
      <alignment horizontal="center" vertical="center" wrapText="1"/>
    </xf>
    <xf numFmtId="9" fontId="19" fillId="0" borderId="0" xfId="7" applyNumberFormat="1" applyFont="1" applyAlignment="1">
      <alignment horizontal="center" vertical="center" wrapText="1"/>
    </xf>
    <xf numFmtId="4" fontId="19" fillId="0" borderId="0" xfId="7" applyNumberFormat="1" applyFont="1" applyAlignment="1">
      <alignment horizontal="center" vertical="center" wrapText="1"/>
    </xf>
    <xf numFmtId="4" fontId="24" fillId="0" borderId="0" xfId="7" applyNumberFormat="1" applyFont="1" applyAlignment="1">
      <alignment horizontal="center" vertical="center" wrapText="1"/>
    </xf>
    <xf numFmtId="0" fontId="19" fillId="18" borderId="0" xfId="7" applyFont="1" applyFill="1" applyAlignment="1">
      <alignment horizontal="center" vertical="center" wrapText="1"/>
    </xf>
    <xf numFmtId="4" fontId="24" fillId="18" borderId="0" xfId="7" applyNumberFormat="1" applyFont="1" applyFill="1" applyAlignment="1">
      <alignment horizontal="center" vertical="center" wrapText="1"/>
    </xf>
    <xf numFmtId="4" fontId="19" fillId="18" borderId="0" xfId="7" applyNumberFormat="1" applyFont="1" applyFill="1" applyAlignment="1">
      <alignment horizontal="center" vertical="center" wrapText="1"/>
    </xf>
    <xf numFmtId="4" fontId="16" fillId="0" borderId="0" xfId="7" applyNumberFormat="1" applyFont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25" fillId="17" borderId="0" xfId="7" applyFont="1" applyFill="1" applyAlignment="1">
      <alignment horizontal="center" vertical="center" wrapText="1"/>
    </xf>
    <xf numFmtId="0" fontId="28" fillId="17" borderId="1" xfId="7" applyFont="1" applyFill="1" applyBorder="1" applyAlignment="1">
      <alignment horizontal="center" vertical="center" wrapText="1"/>
    </xf>
    <xf numFmtId="0" fontId="25" fillId="17" borderId="1" xfId="7" applyFont="1" applyFill="1" applyBorder="1" applyAlignment="1">
      <alignment horizontal="center" vertical="center" wrapText="1"/>
    </xf>
    <xf numFmtId="0" fontId="26" fillId="20" borderId="1" xfId="7" applyFont="1" applyFill="1" applyBorder="1" applyAlignment="1">
      <alignment vertical="center" wrapText="1"/>
    </xf>
    <xf numFmtId="0" fontId="26" fillId="4" borderId="1" xfId="7" applyFont="1" applyFill="1" applyBorder="1" applyAlignment="1">
      <alignment vertical="center" wrapText="1"/>
    </xf>
    <xf numFmtId="0" fontId="26" fillId="19" borderId="1" xfId="7" applyFont="1" applyFill="1" applyBorder="1" applyAlignment="1">
      <alignment vertical="center" wrapText="1"/>
    </xf>
    <xf numFmtId="0" fontId="26" fillId="19" borderId="1" xfId="7" applyFont="1" applyFill="1" applyBorder="1" applyAlignment="1">
      <alignment horizontal="center" vertical="center" wrapText="1"/>
    </xf>
    <xf numFmtId="9" fontId="26" fillId="19" borderId="1" xfId="7" applyNumberFormat="1" applyFont="1" applyFill="1" applyBorder="1" applyAlignment="1">
      <alignment horizontal="center" vertical="center" wrapText="1"/>
    </xf>
    <xf numFmtId="4" fontId="26" fillId="19" borderId="1" xfId="7" applyNumberFormat="1" applyFont="1" applyFill="1" applyBorder="1" applyAlignment="1">
      <alignment horizontal="center" vertical="center" wrapText="1"/>
    </xf>
    <xf numFmtId="0" fontId="26" fillId="20" borderId="1" xfId="7" applyFont="1" applyFill="1" applyBorder="1" applyAlignment="1">
      <alignment horizontal="center" vertical="center" wrapText="1"/>
    </xf>
    <xf numFmtId="9" fontId="26" fillId="21" borderId="1" xfId="7" applyNumberFormat="1" applyFont="1" applyFill="1" applyBorder="1" applyAlignment="1">
      <alignment horizontal="center" vertical="center" wrapText="1"/>
    </xf>
    <xf numFmtId="4" fontId="26" fillId="21" borderId="1" xfId="7" applyNumberFormat="1" applyFont="1" applyFill="1" applyBorder="1" applyAlignment="1">
      <alignment horizontal="center" vertical="center" wrapText="1"/>
    </xf>
    <xf numFmtId="0" fontId="26" fillId="4" borderId="1" xfId="7" applyFont="1" applyFill="1" applyBorder="1" applyAlignment="1">
      <alignment horizontal="center" vertical="center" wrapText="1"/>
    </xf>
    <xf numFmtId="0" fontId="26" fillId="17" borderId="1" xfId="7" applyFont="1" applyFill="1" applyBorder="1" applyAlignment="1">
      <alignment horizontal="center" vertical="center" wrapText="1"/>
    </xf>
    <xf numFmtId="0" fontId="26" fillId="17" borderId="1" xfId="7" applyFont="1" applyFill="1" applyBorder="1" applyAlignment="1">
      <alignment vertical="center" wrapText="1"/>
    </xf>
    <xf numFmtId="0" fontId="19" fillId="19" borderId="1" xfId="7" applyFont="1" applyFill="1" applyBorder="1" applyAlignment="1">
      <alignment horizontal="center" vertical="center" wrapText="1"/>
    </xf>
    <xf numFmtId="10" fontId="19" fillId="2" borderId="36" xfId="7" applyNumberFormat="1" applyFont="1" applyFill="1" applyBorder="1" applyAlignment="1" applyProtection="1">
      <alignment horizontal="center" vertical="center" wrapText="1"/>
      <protection locked="0"/>
    </xf>
    <xf numFmtId="4" fontId="19" fillId="2" borderId="36" xfId="7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7" applyFont="1" applyBorder="1" applyAlignment="1" applyProtection="1">
      <alignment horizontal="center" vertical="center" wrapText="1"/>
      <protection locked="0"/>
    </xf>
    <xf numFmtId="4" fontId="24" fillId="0" borderId="1" xfId="7" applyNumberFormat="1" applyFont="1" applyBorder="1" applyAlignment="1" applyProtection="1">
      <alignment horizontal="center" vertical="center" wrapText="1"/>
      <protection locked="0"/>
    </xf>
    <xf numFmtId="2" fontId="19" fillId="0" borderId="1" xfId="7" applyNumberFormat="1" applyFont="1" applyBorder="1" applyAlignment="1" applyProtection="1">
      <alignment horizontal="center" vertical="center" wrapText="1"/>
      <protection locked="0"/>
    </xf>
    <xf numFmtId="14" fontId="19" fillId="0" borderId="1" xfId="7" applyNumberFormat="1" applyFont="1" applyBorder="1" applyAlignment="1" applyProtection="1">
      <alignment horizontal="center" vertical="center" wrapText="1"/>
      <protection locked="0"/>
    </xf>
    <xf numFmtId="0" fontId="24" fillId="19" borderId="1" xfId="7" applyFont="1" applyFill="1" applyBorder="1" applyAlignment="1">
      <alignment horizontal="center" vertical="center" wrapText="1"/>
    </xf>
    <xf numFmtId="0" fontId="16" fillId="22" borderId="1" xfId="7" applyFont="1" applyFill="1" applyBorder="1" applyAlignment="1" applyProtection="1">
      <alignment horizontal="center" vertical="center" wrapText="1"/>
      <protection locked="0"/>
    </xf>
    <xf numFmtId="3" fontId="24" fillId="0" borderId="1" xfId="7" applyNumberFormat="1" applyFont="1" applyBorder="1" applyAlignment="1" applyProtection="1">
      <alignment horizontal="center" vertical="center" wrapText="1"/>
      <protection locked="0"/>
    </xf>
    <xf numFmtId="0" fontId="31" fillId="0" borderId="19" xfId="7" applyFont="1" applyBorder="1" applyAlignment="1" applyProtection="1">
      <alignment horizontal="left" vertical="top" wrapText="1"/>
      <protection locked="0"/>
    </xf>
    <xf numFmtId="4" fontId="19" fillId="0" borderId="1" xfId="7" applyNumberFormat="1" applyFont="1" applyBorder="1" applyAlignment="1" applyProtection="1">
      <alignment horizontal="center" vertical="center" wrapText="1"/>
      <protection locked="0"/>
    </xf>
    <xf numFmtId="4" fontId="19" fillId="19" borderId="36" xfId="7" applyNumberFormat="1" applyFont="1" applyFill="1" applyBorder="1" applyAlignment="1">
      <alignment horizontal="center" vertical="center" wrapText="1"/>
    </xf>
    <xf numFmtId="4" fontId="32" fillId="19" borderId="36" xfId="7" applyNumberFormat="1" applyFont="1" applyFill="1" applyBorder="1" applyAlignment="1">
      <alignment horizontal="center" vertical="center" wrapText="1"/>
    </xf>
    <xf numFmtId="4" fontId="19" fillId="23" borderId="36" xfId="7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7" applyNumberFormat="1" applyFont="1" applyBorder="1" applyAlignment="1" applyProtection="1">
      <alignment horizontal="center" vertical="center" wrapText="1"/>
      <protection locked="0"/>
    </xf>
    <xf numFmtId="0" fontId="19" fillId="2" borderId="1" xfId="7" applyFont="1" applyFill="1" applyBorder="1" applyAlignment="1" applyProtection="1">
      <alignment horizontal="center" vertical="center" wrapText="1"/>
      <protection locked="0"/>
    </xf>
    <xf numFmtId="14" fontId="19" fillId="2" borderId="32" xfId="7" applyNumberFormat="1" applyFont="1" applyFill="1" applyBorder="1" applyAlignment="1" applyProtection="1">
      <alignment horizontal="center" vertical="center" wrapText="1"/>
      <protection locked="0"/>
    </xf>
    <xf numFmtId="14" fontId="19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11" borderId="36" xfId="7" applyFont="1" applyFill="1" applyBorder="1" applyAlignment="1" applyProtection="1">
      <alignment horizontal="center" vertical="center" wrapText="1"/>
      <protection locked="0"/>
    </xf>
    <xf numFmtId="165" fontId="25" fillId="0" borderId="0" xfId="7" applyNumberFormat="1" applyFont="1" applyAlignment="1">
      <alignment horizontal="center" vertical="center" wrapText="1"/>
    </xf>
    <xf numFmtId="49" fontId="25" fillId="0" borderId="0" xfId="7" applyNumberFormat="1" applyFont="1" applyAlignment="1">
      <alignment horizontal="center" vertical="center" wrapText="1"/>
    </xf>
    <xf numFmtId="0" fontId="25" fillId="0" borderId="0" xfId="7" applyFont="1" applyAlignment="1">
      <alignment horizontal="center" vertical="center" wrapText="1"/>
    </xf>
    <xf numFmtId="14" fontId="25" fillId="0" borderId="0" xfId="7" applyNumberFormat="1" applyFont="1" applyAlignment="1">
      <alignment horizontal="center" vertical="center" wrapText="1"/>
    </xf>
    <xf numFmtId="9" fontId="25" fillId="0" borderId="0" xfId="7" applyNumberFormat="1" applyFont="1" applyAlignment="1">
      <alignment horizontal="center" vertical="center" wrapText="1"/>
    </xf>
    <xf numFmtId="4" fontId="25" fillId="0" borderId="0" xfId="7" applyNumberFormat="1" applyFont="1" applyAlignment="1">
      <alignment horizontal="center" vertical="center" wrapText="1"/>
    </xf>
    <xf numFmtId="4" fontId="33" fillId="0" borderId="0" xfId="7" applyNumberFormat="1" applyFont="1" applyAlignment="1">
      <alignment horizontal="center" vertical="center" wrapText="1"/>
    </xf>
    <xf numFmtId="0" fontId="34" fillId="0" borderId="0" xfId="7" applyFont="1" applyAlignment="1">
      <alignment horizontal="center" vertical="center" wrapText="1"/>
    </xf>
    <xf numFmtId="4" fontId="28" fillId="0" borderId="0" xfId="7" applyNumberFormat="1" applyFont="1" applyAlignment="1">
      <alignment horizontal="center" vertical="center" wrapText="1"/>
    </xf>
    <xf numFmtId="0" fontId="25" fillId="0" borderId="1" xfId="7" applyFont="1" applyBorder="1" applyAlignment="1">
      <alignment horizontal="center" vertical="center" wrapText="1"/>
    </xf>
    <xf numFmtId="0" fontId="33" fillId="0" borderId="0" xfId="7" applyFont="1" applyAlignment="1">
      <alignment horizontal="center" vertical="center" wrapText="1"/>
    </xf>
    <xf numFmtId="0" fontId="0" fillId="8" borderId="87" xfId="0" applyFill="1" applyBorder="1"/>
    <xf numFmtId="0" fontId="26" fillId="17" borderId="32" xfId="7" applyFont="1" applyFill="1" applyBorder="1" applyAlignment="1">
      <alignment horizontal="center" vertical="center" wrapText="1"/>
    </xf>
    <xf numFmtId="0" fontId="19" fillId="23" borderId="1" xfId="7" applyFont="1" applyFill="1" applyBorder="1" applyAlignment="1">
      <alignment horizontal="center" vertical="center" wrapText="1"/>
    </xf>
    <xf numFmtId="0" fontId="19" fillId="23" borderId="36" xfId="7" applyFont="1" applyFill="1" applyBorder="1" applyAlignment="1">
      <alignment horizontal="center" vertical="center" wrapText="1"/>
    </xf>
    <xf numFmtId="0" fontId="19" fillId="23" borderId="36" xfId="7" applyFont="1" applyFill="1" applyBorder="1" applyAlignment="1" applyProtection="1">
      <alignment horizontal="center" vertical="center" wrapText="1"/>
      <protection locked="0"/>
    </xf>
    <xf numFmtId="14" fontId="29" fillId="23" borderId="36" xfId="7" applyNumberFormat="1" applyFont="1" applyFill="1" applyBorder="1" applyAlignment="1" applyProtection="1">
      <alignment horizontal="center" vertical="center" wrapText="1"/>
      <protection locked="0"/>
    </xf>
    <xf numFmtId="0" fontId="30" fillId="23" borderId="36" xfId="11" applyFill="1" applyBorder="1" applyAlignment="1" applyProtection="1">
      <alignment horizontal="center" vertical="center" wrapText="1"/>
      <protection locked="0"/>
    </xf>
    <xf numFmtId="49" fontId="19" fillId="23" borderId="36" xfId="7" applyNumberFormat="1" applyFont="1" applyFill="1" applyBorder="1" applyAlignment="1" applyProtection="1">
      <alignment horizontal="center" vertical="center" wrapText="1"/>
      <protection locked="0"/>
    </xf>
    <xf numFmtId="49" fontId="18" fillId="11" borderId="36" xfId="7" applyNumberFormat="1" applyFont="1" applyFill="1" applyBorder="1" applyAlignment="1" applyProtection="1">
      <alignment horizontal="center" vertical="center" wrapText="1"/>
      <protection locked="0"/>
    </xf>
    <xf numFmtId="0" fontId="19" fillId="11" borderId="36" xfId="7" applyFont="1" applyFill="1" applyBorder="1" applyAlignment="1" applyProtection="1">
      <alignment horizontal="center" vertical="center" wrapText="1"/>
      <protection locked="0"/>
    </xf>
    <xf numFmtId="165" fontId="19" fillId="11" borderId="36" xfId="7" applyNumberFormat="1" applyFont="1" applyFill="1" applyBorder="1" applyAlignment="1" applyProtection="1">
      <alignment horizontal="center" vertical="center" wrapText="1"/>
      <protection locked="0"/>
    </xf>
    <xf numFmtId="49" fontId="19" fillId="11" borderId="36" xfId="7" applyNumberFormat="1" applyFont="1" applyFill="1" applyBorder="1" applyAlignment="1" applyProtection="1">
      <alignment horizontal="center" vertical="center" wrapText="1"/>
      <protection locked="0"/>
    </xf>
    <xf numFmtId="14" fontId="19" fillId="11" borderId="36" xfId="7" applyNumberFormat="1" applyFont="1" applyFill="1" applyBorder="1" applyAlignment="1" applyProtection="1">
      <alignment horizontal="center" vertical="center" wrapText="1"/>
      <protection locked="0"/>
    </xf>
    <xf numFmtId="10" fontId="19" fillId="11" borderId="36" xfId="7" applyNumberFormat="1" applyFont="1" applyFill="1" applyBorder="1" applyAlignment="1" applyProtection="1">
      <alignment horizontal="center" vertical="center" wrapText="1"/>
      <protection locked="0"/>
    </xf>
    <xf numFmtId="4" fontId="19" fillId="11" borderId="36" xfId="7" applyNumberFormat="1" applyFont="1" applyFill="1" applyBorder="1" applyAlignment="1" applyProtection="1">
      <alignment horizontal="center" vertical="center" wrapText="1"/>
      <protection locked="0"/>
    </xf>
    <xf numFmtId="0" fontId="19" fillId="11" borderId="1" xfId="7" applyFont="1" applyFill="1" applyBorder="1" applyAlignment="1" applyProtection="1">
      <alignment horizontal="center" vertical="center" wrapText="1"/>
      <protection locked="0"/>
    </xf>
    <xf numFmtId="2" fontId="19" fillId="11" borderId="1" xfId="7" applyNumberFormat="1" applyFont="1" applyFill="1" applyBorder="1" applyAlignment="1" applyProtection="1">
      <alignment horizontal="center" vertical="center" wrapText="1"/>
      <protection locked="0"/>
    </xf>
    <xf numFmtId="2" fontId="19" fillId="11" borderId="36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5" borderId="49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8" borderId="0" xfId="0" applyFill="1"/>
    <xf numFmtId="0" fontId="39" fillId="0" borderId="0" xfId="0" applyFont="1" applyAlignment="1">
      <alignment wrapText="1"/>
    </xf>
    <xf numFmtId="0" fontId="40" fillId="0" borderId="0" xfId="0" applyFont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50" fillId="0" borderId="27" xfId="0" applyFont="1" applyBorder="1" applyAlignment="1">
      <alignment horizontal="left" vertical="top" wrapText="1"/>
    </xf>
    <xf numFmtId="0" fontId="50" fillId="0" borderId="22" xfId="0" applyFont="1" applyBorder="1" applyAlignment="1">
      <alignment wrapText="1"/>
    </xf>
    <xf numFmtId="4" fontId="50" fillId="0" borderId="27" xfId="0" applyNumberFormat="1" applyFont="1" applyBorder="1" applyAlignment="1">
      <alignment horizontal="left" vertical="top" wrapText="1"/>
    </xf>
    <xf numFmtId="0" fontId="50" fillId="0" borderId="28" xfId="0" applyFont="1" applyBorder="1" applyAlignment="1">
      <alignment horizontal="center" wrapText="1"/>
    </xf>
    <xf numFmtId="0" fontId="39" fillId="0" borderId="0" xfId="0" applyFont="1" applyBorder="1" applyAlignment="1" applyProtection="1">
      <alignment wrapText="1"/>
      <protection locked="0"/>
    </xf>
    <xf numFmtId="0" fontId="39" fillId="0" borderId="45" xfId="0" applyFont="1" applyBorder="1" applyAlignment="1" applyProtection="1">
      <alignment wrapText="1"/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49" fillId="0" borderId="0" xfId="0" applyFont="1" applyAlignment="1">
      <alignment wrapText="1"/>
    </xf>
    <xf numFmtId="14" fontId="39" fillId="0" borderId="1" xfId="0" applyNumberFormat="1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horizontal="center" wrapText="1"/>
      <protection locked="0"/>
    </xf>
    <xf numFmtId="0" fontId="39" fillId="0" borderId="0" xfId="0" applyFont="1" applyAlignment="1">
      <alignment vertical="center" wrapText="1"/>
    </xf>
    <xf numFmtId="0" fontId="50" fillId="2" borderId="27" xfId="0" applyFont="1" applyFill="1" applyBorder="1" applyAlignment="1">
      <alignment vertical="top" wrapText="1"/>
    </xf>
    <xf numFmtId="0" fontId="39" fillId="0" borderId="0" xfId="0" applyFont="1"/>
    <xf numFmtId="0" fontId="38" fillId="0" borderId="45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wrapText="1"/>
    </xf>
    <xf numFmtId="0" fontId="47" fillId="0" borderId="45" xfId="0" applyFont="1" applyBorder="1" applyAlignment="1">
      <alignment horizontal="left" vertical="center" wrapText="1"/>
    </xf>
    <xf numFmtId="0" fontId="47" fillId="3" borderId="1" xfId="0" applyFont="1" applyFill="1" applyBorder="1" applyAlignment="1" applyProtection="1">
      <alignment horizontal="center" vertical="center" wrapText="1"/>
    </xf>
    <xf numFmtId="0" fontId="47" fillId="0" borderId="45" xfId="0" applyFont="1" applyBorder="1" applyAlignment="1" applyProtection="1">
      <alignment vertical="center" wrapText="1"/>
      <protection locked="0"/>
    </xf>
    <xf numFmtId="0" fontId="47" fillId="0" borderId="45" xfId="0" applyFont="1" applyBorder="1" applyAlignment="1" applyProtection="1">
      <alignment horizontal="left" vertical="center" wrapText="1"/>
      <protection locked="0"/>
    </xf>
    <xf numFmtId="0" fontId="49" fillId="0" borderId="45" xfId="0" applyFont="1" applyBorder="1" applyAlignment="1" applyProtection="1">
      <alignment horizontal="left" vertical="top" wrapText="1"/>
      <protection locked="0"/>
    </xf>
    <xf numFmtId="0" fontId="47" fillId="0" borderId="45" xfId="0" applyFont="1" applyBorder="1" applyAlignment="1" applyProtection="1">
      <alignment horizontal="left" vertical="top" wrapText="1"/>
      <protection locked="0"/>
    </xf>
    <xf numFmtId="0" fontId="39" fillId="0" borderId="45" xfId="0" applyFont="1" applyBorder="1" applyAlignment="1" applyProtection="1">
      <alignment horizontal="center" wrapText="1"/>
      <protection locked="0"/>
    </xf>
    <xf numFmtId="0" fontId="44" fillId="0" borderId="45" xfId="0" applyFont="1" applyBorder="1" applyAlignment="1" applyProtection="1">
      <alignment horizontal="center" vertical="top" wrapText="1"/>
      <protection locked="0"/>
    </xf>
    <xf numFmtId="0" fontId="53" fillId="0" borderId="45" xfId="0" applyFont="1" applyBorder="1" applyAlignment="1" applyProtection="1">
      <alignment horizontal="left" wrapText="1"/>
      <protection locked="0"/>
    </xf>
    <xf numFmtId="0" fontId="53" fillId="0" borderId="45" xfId="0" applyFont="1" applyBorder="1" applyAlignment="1" applyProtection="1">
      <alignment horizontal="center" wrapText="1"/>
      <protection locked="0"/>
    </xf>
    <xf numFmtId="0" fontId="53" fillId="0" borderId="45" xfId="0" applyFont="1" applyBorder="1" applyAlignment="1">
      <alignment horizontal="center" wrapText="1"/>
    </xf>
    <xf numFmtId="0" fontId="49" fillId="0" borderId="45" xfId="0" applyFont="1" applyBorder="1" applyAlignment="1" applyProtection="1">
      <alignment horizontal="center" wrapText="1"/>
      <protection locked="0"/>
    </xf>
    <xf numFmtId="0" fontId="39" fillId="0" borderId="30" xfId="0" applyFont="1" applyBorder="1" applyAlignment="1" applyProtection="1">
      <alignment horizontal="center" wrapText="1"/>
      <protection locked="0"/>
    </xf>
    <xf numFmtId="0" fontId="53" fillId="0" borderId="30" xfId="0" applyFont="1" applyBorder="1" applyAlignment="1">
      <alignment horizontal="left" wrapText="1"/>
    </xf>
    <xf numFmtId="0" fontId="53" fillId="0" borderId="30" xfId="0" applyFont="1" applyBorder="1" applyAlignment="1">
      <alignment horizontal="center" wrapText="1"/>
    </xf>
    <xf numFmtId="0" fontId="59" fillId="0" borderId="30" xfId="6" applyFont="1" applyBorder="1" applyAlignment="1">
      <alignment vertical="center" wrapText="1"/>
    </xf>
    <xf numFmtId="0" fontId="59" fillId="0" borderId="45" xfId="6" applyFont="1" applyBorder="1" applyAlignment="1">
      <alignment vertical="center" wrapText="1"/>
    </xf>
    <xf numFmtId="0" fontId="39" fillId="0" borderId="32" xfId="0" applyFont="1" applyBorder="1" applyAlignment="1" applyProtection="1">
      <alignment wrapText="1"/>
      <protection locked="0"/>
    </xf>
    <xf numFmtId="0" fontId="59" fillId="0" borderId="31" xfId="6" applyFont="1" applyBorder="1" applyAlignment="1">
      <alignment vertical="center" wrapText="1"/>
    </xf>
    <xf numFmtId="0" fontId="39" fillId="0" borderId="45" xfId="0" applyFont="1" applyBorder="1" applyAlignment="1">
      <alignment horizontal="center" wrapText="1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>
      <alignment horizontal="left" vertical="top" wrapText="1"/>
    </xf>
    <xf numFmtId="0" fontId="49" fillId="0" borderId="45" xfId="0" applyFont="1" applyBorder="1" applyAlignment="1" applyProtection="1">
      <alignment horizontal="left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>
      <alignment horizontal="center" vertical="top" wrapText="1"/>
    </xf>
    <xf numFmtId="3" fontId="49" fillId="0" borderId="45" xfId="0" applyNumberFormat="1" applyFont="1" applyBorder="1" applyAlignment="1" applyProtection="1">
      <alignment horizontal="center" vertical="center" wrapText="1"/>
      <protection locked="0"/>
    </xf>
    <xf numFmtId="10" fontId="49" fillId="0" borderId="45" xfId="1" applyNumberFormat="1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>
      <alignment horizontal="center" vertical="center" wrapText="1"/>
    </xf>
    <xf numFmtId="1" fontId="49" fillId="0" borderId="45" xfId="0" applyNumberFormat="1" applyFont="1" applyBorder="1" applyAlignment="1" applyProtection="1">
      <alignment horizontal="center" wrapText="1"/>
      <protection locked="0"/>
    </xf>
    <xf numFmtId="0" fontId="49" fillId="0" borderId="45" xfId="0" applyFont="1" applyBorder="1" applyAlignment="1">
      <alignment horizontal="center" wrapText="1"/>
    </xf>
    <xf numFmtId="0" fontId="49" fillId="0" borderId="45" xfId="0" applyFont="1" applyBorder="1" applyAlignment="1" applyProtection="1">
      <alignment horizontal="center" vertical="center" wrapText="1"/>
      <protection locked="0"/>
    </xf>
    <xf numFmtId="0" fontId="39" fillId="2" borderId="32" xfId="0" applyFont="1" applyFill="1" applyBorder="1" applyAlignment="1" applyProtection="1">
      <alignment wrapText="1"/>
      <protection locked="0"/>
    </xf>
    <xf numFmtId="0" fontId="44" fillId="0" borderId="45" xfId="0" applyFont="1" applyBorder="1" applyAlignment="1">
      <alignment horizontal="left" vertical="top" wrapText="1"/>
    </xf>
    <xf numFmtId="14" fontId="49" fillId="0" borderId="45" xfId="0" applyNumberFormat="1" applyFont="1" applyBorder="1" applyAlignment="1" applyProtection="1">
      <alignment horizontal="left" vertical="top" wrapText="1"/>
      <protection locked="0"/>
    </xf>
    <xf numFmtId="0" fontId="59" fillId="0" borderId="45" xfId="6" applyFont="1" applyBorder="1" applyAlignment="1" applyProtection="1">
      <alignment horizontal="center" vertical="center" wrapText="1"/>
      <protection locked="0"/>
    </xf>
    <xf numFmtId="0" fontId="46" fillId="0" borderId="45" xfId="0" applyFont="1" applyBorder="1" applyAlignment="1" applyProtection="1">
      <alignment horizontal="left" vertical="center" wrapText="1"/>
      <protection locked="0"/>
    </xf>
    <xf numFmtId="0" fontId="49" fillId="0" borderId="31" xfId="0" applyFont="1" applyBorder="1" applyAlignment="1">
      <alignment wrapText="1"/>
    </xf>
    <xf numFmtId="0" fontId="39" fillId="0" borderId="29" xfId="0" applyFont="1" applyBorder="1" applyAlignment="1" applyProtection="1">
      <alignment wrapText="1"/>
      <protection locked="0"/>
    </xf>
    <xf numFmtId="0" fontId="39" fillId="0" borderId="19" xfId="0" applyFont="1" applyBorder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49" fillId="0" borderId="45" xfId="0" applyFont="1" applyBorder="1" applyAlignment="1" applyProtection="1">
      <alignment wrapText="1"/>
      <protection locked="0"/>
    </xf>
    <xf numFmtId="0" fontId="39" fillId="0" borderId="0" xfId="0" applyFont="1" applyAlignment="1" applyProtection="1">
      <alignment wrapText="1"/>
    </xf>
    <xf numFmtId="0" fontId="49" fillId="0" borderId="45" xfId="0" applyFont="1" applyBorder="1" applyAlignment="1">
      <alignment wrapText="1"/>
    </xf>
    <xf numFmtId="0" fontId="39" fillId="0" borderId="45" xfId="0" applyFont="1" applyBorder="1" applyAlignment="1">
      <alignment wrapText="1"/>
    </xf>
    <xf numFmtId="0" fontId="49" fillId="0" borderId="32" xfId="0" applyFont="1" applyBorder="1" applyAlignment="1" applyProtection="1">
      <alignment wrapText="1"/>
      <protection locked="0"/>
    </xf>
    <xf numFmtId="0" fontId="49" fillId="0" borderId="1" xfId="0" applyFont="1" applyBorder="1" applyAlignment="1" applyProtection="1">
      <alignment wrapText="1"/>
      <protection locked="0"/>
    </xf>
    <xf numFmtId="0" fontId="55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7" fillId="0" borderId="0" xfId="0" applyFont="1" applyAlignment="1">
      <alignment horizontal="left" vertical="top" wrapText="1"/>
    </xf>
    <xf numFmtId="0" fontId="51" fillId="0" borderId="8" xfId="0" applyFont="1" applyBorder="1" applyAlignment="1">
      <alignment horizontal="left" vertical="top" wrapText="1"/>
    </xf>
    <xf numFmtId="0" fontId="51" fillId="0" borderId="26" xfId="0" applyFont="1" applyBorder="1" applyAlignment="1">
      <alignment vertical="top" wrapText="1"/>
    </xf>
    <xf numFmtId="0" fontId="51" fillId="0" borderId="26" xfId="0" applyFont="1" applyBorder="1" applyAlignment="1">
      <alignment horizontal="left" vertical="top" wrapText="1"/>
    </xf>
    <xf numFmtId="0" fontId="51" fillId="0" borderId="53" xfId="0" applyFont="1" applyBorder="1" applyAlignment="1">
      <alignment vertical="top" wrapText="1"/>
    </xf>
    <xf numFmtId="0" fontId="51" fillId="0" borderId="53" xfId="0" applyFont="1" applyBorder="1" applyAlignment="1">
      <alignment horizontal="left" vertical="top" wrapText="1"/>
    </xf>
    <xf numFmtId="0" fontId="49" fillId="0" borderId="1" xfId="0" applyFont="1" applyBorder="1" applyAlignment="1" applyProtection="1">
      <alignment vertical="top" wrapText="1"/>
      <protection locked="0"/>
    </xf>
    <xf numFmtId="0" fontId="46" fillId="0" borderId="1" xfId="0" applyFont="1" applyBorder="1" applyAlignment="1" applyProtection="1">
      <alignment horizontal="left" vertical="top" wrapText="1"/>
      <protection locked="0"/>
    </xf>
    <xf numFmtId="0" fontId="49" fillId="0" borderId="1" xfId="0" applyFont="1" applyBorder="1" applyAlignment="1">
      <alignment horizontal="left" vertical="top" wrapText="1"/>
    </xf>
    <xf numFmtId="0" fontId="50" fillId="0" borderId="1" xfId="0" applyFont="1" applyBorder="1" applyAlignment="1" applyProtection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9" fillId="0" borderId="26" xfId="0" applyFont="1" applyBorder="1" applyAlignment="1" applyProtection="1">
      <alignment horizontal="center" wrapText="1"/>
      <protection locked="0"/>
    </xf>
    <xf numFmtId="0" fontId="49" fillId="0" borderId="9" xfId="0" applyFont="1" applyBorder="1" applyAlignment="1" applyProtection="1">
      <alignment horizontal="center" wrapText="1"/>
      <protection locked="0"/>
    </xf>
    <xf numFmtId="0" fontId="49" fillId="0" borderId="32" xfId="0" applyFont="1" applyBorder="1" applyAlignment="1" applyProtection="1">
      <alignment horizontal="center" wrapText="1"/>
      <protection locked="0"/>
    </xf>
    <xf numFmtId="0" fontId="49" fillId="0" borderId="36" xfId="0" applyFont="1" applyBorder="1" applyAlignment="1" applyProtection="1">
      <alignment wrapText="1"/>
      <protection locked="0"/>
    </xf>
    <xf numFmtId="0" fontId="66" fillId="0" borderId="0" xfId="6" applyFont="1" applyAlignment="1">
      <alignment horizontal="center" vertical="center" wrapText="1"/>
    </xf>
    <xf numFmtId="0" fontId="66" fillId="2" borderId="31" xfId="6" quotePrefix="1" applyFont="1" applyFill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9" fillId="2" borderId="26" xfId="0" applyFont="1" applyFill="1" applyBorder="1" applyAlignment="1" applyProtection="1">
      <alignment horizontal="center" wrapText="1"/>
      <protection locked="0"/>
    </xf>
    <xf numFmtId="0" fontId="49" fillId="2" borderId="9" xfId="0" applyFont="1" applyFill="1" applyBorder="1" applyAlignment="1" applyProtection="1">
      <alignment horizontal="center" wrapText="1"/>
      <protection locked="0"/>
    </xf>
    <xf numFmtId="0" fontId="49" fillId="2" borderId="32" xfId="0" applyFont="1" applyFill="1" applyBorder="1" applyAlignment="1" applyProtection="1">
      <alignment horizontal="center" wrapText="1"/>
      <protection locked="0"/>
    </xf>
    <xf numFmtId="0" fontId="46" fillId="0" borderId="45" xfId="0" applyFont="1" applyBorder="1" applyAlignment="1">
      <alignment vertical="center" wrapText="1"/>
    </xf>
    <xf numFmtId="0" fontId="49" fillId="0" borderId="27" xfId="0" applyFont="1" applyBorder="1" applyAlignment="1" applyProtection="1">
      <alignment horizontal="center" wrapText="1"/>
      <protection locked="0"/>
    </xf>
    <xf numFmtId="0" fontId="49" fillId="0" borderId="28" xfId="0" applyFont="1" applyBorder="1" applyAlignment="1" applyProtection="1">
      <alignment horizontal="center" wrapText="1"/>
      <protection locked="0"/>
    </xf>
    <xf numFmtId="0" fontId="49" fillId="0" borderId="29" xfId="0" applyFont="1" applyBorder="1" applyAlignment="1" applyProtection="1">
      <alignment horizontal="center" wrapText="1"/>
      <protection locked="0"/>
    </xf>
    <xf numFmtId="0" fontId="49" fillId="0" borderId="22" xfId="0" applyFont="1" applyBorder="1" applyAlignment="1" applyProtection="1">
      <alignment wrapText="1"/>
      <protection locked="0"/>
    </xf>
    <xf numFmtId="0" fontId="49" fillId="0" borderId="23" xfId="0" applyFont="1" applyBorder="1" applyAlignment="1" applyProtection="1">
      <alignment wrapText="1"/>
      <protection locked="0"/>
    </xf>
    <xf numFmtId="0" fontId="49" fillId="0" borderId="24" xfId="0" applyFont="1" applyBorder="1" applyAlignment="1" applyProtection="1">
      <alignment wrapText="1"/>
      <protection locked="0"/>
    </xf>
    <xf numFmtId="0" fontId="44" fillId="0" borderId="0" xfId="0" applyFont="1" applyAlignment="1">
      <alignment wrapText="1"/>
    </xf>
    <xf numFmtId="0" fontId="49" fillId="0" borderId="0" xfId="0" applyFont="1"/>
    <xf numFmtId="0" fontId="44" fillId="0" borderId="0" xfId="0" applyFont="1"/>
    <xf numFmtId="0" fontId="47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6" fillId="2" borderId="27" xfId="0" applyFont="1" applyFill="1" applyBorder="1" applyAlignment="1">
      <alignment vertical="top"/>
    </xf>
    <xf numFmtId="0" fontId="46" fillId="2" borderId="28" xfId="0" applyFont="1" applyFill="1" applyBorder="1" applyAlignment="1">
      <alignment vertical="top"/>
    </xf>
    <xf numFmtId="0" fontId="46" fillId="2" borderId="29" xfId="0" applyFont="1" applyFill="1" applyBorder="1" applyAlignment="1">
      <alignment vertical="top"/>
    </xf>
    <xf numFmtId="0" fontId="46" fillId="2" borderId="30" xfId="0" applyFont="1" applyFill="1" applyBorder="1" applyAlignment="1">
      <alignment vertical="top"/>
    </xf>
    <xf numFmtId="0" fontId="46" fillId="2" borderId="0" xfId="0" applyFont="1" applyFill="1" applyBorder="1" applyAlignment="1">
      <alignment vertical="top"/>
    </xf>
    <xf numFmtId="0" fontId="46" fillId="2" borderId="31" xfId="0" applyFont="1" applyFill="1" applyBorder="1" applyAlignment="1">
      <alignment vertical="top"/>
    </xf>
    <xf numFmtId="0" fontId="46" fillId="2" borderId="22" xfId="0" applyFont="1" applyFill="1" applyBorder="1" applyAlignment="1">
      <alignment vertical="top"/>
    </xf>
    <xf numFmtId="0" fontId="46" fillId="2" borderId="23" xfId="0" applyFont="1" applyFill="1" applyBorder="1" applyAlignment="1">
      <alignment vertical="top"/>
    </xf>
    <xf numFmtId="0" fontId="46" fillId="2" borderId="24" xfId="0" applyFont="1" applyFill="1" applyBorder="1" applyAlignment="1">
      <alignment vertical="top"/>
    </xf>
    <xf numFmtId="0" fontId="49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6" fillId="0" borderId="0" xfId="0" applyFont="1" applyAlignment="1">
      <alignment horizontal="left" vertical="top"/>
    </xf>
    <xf numFmtId="0" fontId="50" fillId="3" borderId="18" xfId="0" applyFont="1" applyFill="1" applyBorder="1"/>
    <xf numFmtId="0" fontId="51" fillId="3" borderId="12" xfId="0" applyFont="1" applyFill="1" applyBorder="1" applyAlignment="1">
      <alignment horizontal="right" vertical="center" wrapText="1"/>
    </xf>
    <xf numFmtId="0" fontId="50" fillId="3" borderId="12" xfId="0" applyFont="1" applyFill="1" applyBorder="1" applyAlignment="1">
      <alignment horizontal="center" wrapText="1"/>
    </xf>
    <xf numFmtId="0" fontId="50" fillId="3" borderId="17" xfId="0" applyFont="1" applyFill="1" applyBorder="1" applyAlignment="1">
      <alignment wrapText="1"/>
    </xf>
    <xf numFmtId="0" fontId="51" fillId="3" borderId="18" xfId="0" applyFont="1" applyFill="1" applyBorder="1" applyAlignment="1">
      <alignment horizontal="center" vertical="center"/>
    </xf>
    <xf numFmtId="0" fontId="51" fillId="3" borderId="62" xfId="0" applyFont="1" applyFill="1" applyBorder="1" applyAlignment="1">
      <alignment horizontal="left" vertical="center" wrapText="1"/>
    </xf>
    <xf numFmtId="0" fontId="51" fillId="3" borderId="76" xfId="0" applyFont="1" applyFill="1" applyBorder="1" applyAlignment="1">
      <alignment horizontal="center" vertical="center" wrapText="1"/>
    </xf>
    <xf numFmtId="0" fontId="50" fillId="3" borderId="25" xfId="0" applyFont="1" applyFill="1" applyBorder="1"/>
    <xf numFmtId="0" fontId="51" fillId="3" borderId="39" xfId="0" applyFont="1" applyFill="1" applyBorder="1" applyAlignment="1">
      <alignment wrapText="1"/>
    </xf>
    <xf numFmtId="0" fontId="50" fillId="3" borderId="3" xfId="0" applyFont="1" applyFill="1" applyBorder="1" applyAlignment="1">
      <alignment horizontal="center" wrapText="1"/>
    </xf>
    <xf numFmtId="0" fontId="50" fillId="2" borderId="3" xfId="0" applyFont="1" applyFill="1" applyBorder="1" applyAlignment="1">
      <alignment horizontal="center" wrapText="1"/>
    </xf>
    <xf numFmtId="0" fontId="50" fillId="0" borderId="15" xfId="0" applyFont="1" applyBorder="1"/>
    <xf numFmtId="0" fontId="50" fillId="3" borderId="38" xfId="0" applyFont="1" applyFill="1" applyBorder="1"/>
    <xf numFmtId="0" fontId="51" fillId="3" borderId="7" xfId="0" applyFont="1" applyFill="1" applyBorder="1" applyAlignment="1">
      <alignment wrapText="1"/>
    </xf>
    <xf numFmtId="0" fontId="50" fillId="3" borderId="8" xfId="0" applyFont="1" applyFill="1" applyBorder="1"/>
    <xf numFmtId="0" fontId="51" fillId="3" borderId="32" xfId="0" applyFont="1" applyFill="1" applyBorder="1" applyAlignment="1">
      <alignment wrapText="1"/>
    </xf>
    <xf numFmtId="0" fontId="50" fillId="3" borderId="1" xfId="0" applyFont="1" applyFill="1" applyBorder="1" applyAlignment="1">
      <alignment horizontal="center" wrapText="1"/>
    </xf>
    <xf numFmtId="0" fontId="50" fillId="2" borderId="1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left" vertical="top"/>
    </xf>
    <xf numFmtId="0" fontId="50" fillId="0" borderId="13" xfId="0" applyFont="1" applyBorder="1"/>
    <xf numFmtId="0" fontId="51" fillId="3" borderId="25" xfId="0" applyFont="1" applyFill="1" applyBorder="1" applyAlignment="1">
      <alignment horizontal="center" vertical="center"/>
    </xf>
    <xf numFmtId="0" fontId="51" fillId="3" borderId="39" xfId="0" applyFont="1" applyFill="1" applyBorder="1" applyAlignment="1">
      <alignment horizontal="left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50" fillId="2" borderId="32" xfId="0" applyFont="1" applyFill="1" applyBorder="1" applyAlignment="1">
      <alignment horizontal="center" vertical="center" wrapText="1"/>
    </xf>
    <xf numFmtId="0" fontId="50" fillId="2" borderId="41" xfId="0" applyFont="1" applyFill="1" applyBorder="1" applyAlignment="1">
      <alignment horizontal="center" vertical="center" wrapText="1"/>
    </xf>
    <xf numFmtId="0" fontId="50" fillId="2" borderId="43" xfId="0" applyFont="1" applyFill="1" applyBorder="1"/>
    <xf numFmtId="0" fontId="51" fillId="2" borderId="24" xfId="0" applyFont="1" applyFill="1" applyBorder="1" applyAlignment="1" applyProtection="1">
      <alignment horizontal="center" vertical="center" wrapText="1"/>
      <protection locked="0"/>
    </xf>
    <xf numFmtId="0" fontId="50" fillId="2" borderId="36" xfId="0" applyFont="1" applyFill="1" applyBorder="1" applyAlignment="1" applyProtection="1">
      <alignment horizontal="center" vertical="center" wrapText="1"/>
      <protection locked="0"/>
    </xf>
    <xf numFmtId="0" fontId="50" fillId="2" borderId="38" xfId="0" applyFont="1" applyFill="1" applyBorder="1"/>
    <xf numFmtId="0" fontId="50" fillId="2" borderId="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46" fillId="0" borderId="0" xfId="0" applyFont="1"/>
    <xf numFmtId="0" fontId="60" fillId="2" borderId="26" xfId="0" applyFont="1" applyFill="1" applyBorder="1" applyAlignment="1">
      <alignment horizontal="left" vertical="center" wrapText="1"/>
    </xf>
    <xf numFmtId="0" fontId="46" fillId="2" borderId="9" xfId="0" applyFont="1" applyFill="1" applyBorder="1" applyAlignment="1" applyProtection="1">
      <alignment wrapText="1"/>
      <protection locked="0"/>
    </xf>
    <xf numFmtId="0" fontId="46" fillId="2" borderId="32" xfId="0" applyFont="1" applyFill="1" applyBorder="1" applyAlignment="1" applyProtection="1">
      <alignment wrapText="1"/>
      <protection locked="0"/>
    </xf>
    <xf numFmtId="0" fontId="59" fillId="0" borderId="0" xfId="6" quotePrefix="1" applyFont="1" applyAlignment="1">
      <alignment horizontal="center" vertical="center" wrapText="1"/>
    </xf>
    <xf numFmtId="0" fontId="50" fillId="2" borderId="4" xfId="0" applyFont="1" applyFill="1" applyBorder="1" applyAlignment="1">
      <alignment horizontal="center"/>
    </xf>
    <xf numFmtId="0" fontId="50" fillId="2" borderId="39" xfId="0" applyFont="1" applyFill="1" applyBorder="1" applyAlignment="1">
      <alignment horizontal="center"/>
    </xf>
    <xf numFmtId="0" fontId="50" fillId="0" borderId="74" xfId="0" applyFont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1" fontId="50" fillId="0" borderId="40" xfId="0" applyNumberFormat="1" applyFont="1" applyBorder="1" applyAlignment="1">
      <alignment horizontal="left" vertical="top"/>
    </xf>
    <xf numFmtId="0" fontId="50" fillId="3" borderId="1" xfId="0" applyFont="1" applyFill="1" applyBorder="1" applyAlignment="1">
      <alignment horizontal="center" vertical="center" wrapText="1"/>
    </xf>
    <xf numFmtId="0" fontId="50" fillId="2" borderId="35" xfId="0" applyFont="1" applyFill="1" applyBorder="1" applyAlignment="1" applyProtection="1">
      <alignment horizontal="center" vertical="center" wrapText="1"/>
      <protection locked="0"/>
    </xf>
    <xf numFmtId="0" fontId="50" fillId="2" borderId="74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Border="1" applyAlignment="1" applyProtection="1">
      <alignment horizontal="center" wrapText="1"/>
      <protection locked="0"/>
    </xf>
    <xf numFmtId="0" fontId="49" fillId="0" borderId="0" xfId="2" applyFont="1"/>
    <xf numFmtId="0" fontId="49" fillId="0" borderId="1" xfId="2" applyFont="1" applyBorder="1" applyProtection="1">
      <protection locked="0"/>
    </xf>
    <xf numFmtId="0" fontId="49" fillId="0" borderId="0" xfId="2" applyFont="1" applyProtection="1">
      <protection locked="0"/>
    </xf>
    <xf numFmtId="0" fontId="47" fillId="0" borderId="0" xfId="2" applyFont="1"/>
    <xf numFmtId="0" fontId="47" fillId="0" borderId="1" xfId="2" applyFont="1" applyBorder="1" applyProtection="1">
      <protection locked="0"/>
    </xf>
    <xf numFmtId="0" fontId="50" fillId="0" borderId="0" xfId="2" applyFont="1"/>
    <xf numFmtId="0" fontId="50" fillId="5" borderId="1" xfId="2" applyFont="1" applyFill="1" applyBorder="1" applyAlignment="1">
      <alignment horizontal="center" vertical="center" wrapText="1"/>
    </xf>
    <xf numFmtId="0" fontId="50" fillId="5" borderId="1" xfId="2" applyFont="1" applyFill="1" applyBorder="1" applyAlignment="1">
      <alignment horizontal="center" vertical="center"/>
    </xf>
    <xf numFmtId="0" fontId="50" fillId="0" borderId="1" xfId="2" applyFont="1" applyBorder="1" applyProtection="1"/>
    <xf numFmtId="0" fontId="50" fillId="0" borderId="1" xfId="2" applyFont="1" applyBorder="1" applyAlignment="1" applyProtection="1">
      <alignment horizontal="left" vertical="top" wrapText="1"/>
      <protection locked="0"/>
    </xf>
    <xf numFmtId="0" fontId="50" fillId="0" borderId="1" xfId="2" applyFont="1" applyBorder="1" applyProtection="1">
      <protection locked="0"/>
    </xf>
    <xf numFmtId="0" fontId="50" fillId="0" borderId="0" xfId="2" applyFont="1" applyProtection="1">
      <protection locked="0"/>
    </xf>
    <xf numFmtId="0" fontId="50" fillId="7" borderId="1" xfId="2" applyFont="1" applyFill="1" applyBorder="1" applyAlignment="1">
      <alignment horizontal="center" vertical="center" wrapText="1"/>
    </xf>
    <xf numFmtId="0" fontId="50" fillId="7" borderId="1" xfId="2" applyFont="1" applyFill="1" applyBorder="1" applyAlignment="1">
      <alignment horizontal="center" vertical="center"/>
    </xf>
    <xf numFmtId="4" fontId="50" fillId="0" borderId="1" xfId="2" applyNumberFormat="1" applyFont="1" applyBorder="1" applyAlignment="1" applyProtection="1">
      <alignment horizontal="right"/>
      <protection locked="0"/>
    </xf>
    <xf numFmtId="4" fontId="50" fillId="0" borderId="1" xfId="2" applyNumberFormat="1" applyFont="1" applyBorder="1" applyProtection="1">
      <protection locked="0"/>
    </xf>
    <xf numFmtId="4" fontId="51" fillId="0" borderId="1" xfId="2" applyNumberFormat="1" applyFont="1" applyBorder="1"/>
    <xf numFmtId="0" fontId="51" fillId="0" borderId="0" xfId="2" applyFont="1"/>
    <xf numFmtId="0" fontId="50" fillId="7" borderId="0" xfId="2" applyFont="1" applyFill="1" applyAlignment="1">
      <alignment horizontal="center" vertical="center" wrapText="1"/>
    </xf>
    <xf numFmtId="0" fontId="50" fillId="7" borderId="0" xfId="2" applyFont="1" applyFill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right" vertical="top" wrapText="1"/>
    </xf>
    <xf numFmtId="0" fontId="68" fillId="0" borderId="0" xfId="0" applyFont="1" applyAlignment="1">
      <alignment horizontal="right" vertical="top" wrapText="1"/>
    </xf>
    <xf numFmtId="0" fontId="47" fillId="3" borderId="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0" fillId="2" borderId="27" xfId="0" applyFont="1" applyFill="1" applyBorder="1" applyAlignment="1">
      <alignment horizontal="left" vertical="top"/>
    </xf>
    <xf numFmtId="0" fontId="51" fillId="2" borderId="22" xfId="0" applyFont="1" applyFill="1" applyBorder="1" applyAlignment="1">
      <alignment horizontal="left" vertical="center" wrapText="1"/>
    </xf>
    <xf numFmtId="0" fontId="70" fillId="3" borderId="19" xfId="0" applyFont="1" applyFill="1" applyBorder="1" applyAlignment="1">
      <alignment horizontal="left" vertical="top" wrapText="1"/>
    </xf>
    <xf numFmtId="0" fontId="70" fillId="3" borderId="45" xfId="0" applyFont="1" applyFill="1" applyBorder="1" applyAlignment="1">
      <alignment horizontal="left" vertical="top" wrapText="1"/>
    </xf>
    <xf numFmtId="0" fontId="71" fillId="3" borderId="36" xfId="0" applyFont="1" applyFill="1" applyBorder="1" applyAlignment="1">
      <alignment horizontal="left" vertical="center" wrapText="1"/>
    </xf>
    <xf numFmtId="0" fontId="51" fillId="3" borderId="1" xfId="0" applyFont="1" applyFill="1" applyBorder="1" applyAlignment="1" applyProtection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 applyProtection="1">
      <alignment horizontal="center" vertical="center" wrapText="1"/>
    </xf>
    <xf numFmtId="0" fontId="51" fillId="3" borderId="29" xfId="0" applyFont="1" applyFill="1" applyBorder="1" applyAlignment="1" applyProtection="1">
      <alignment horizontal="center" vertical="center" wrapText="1"/>
    </xf>
    <xf numFmtId="0" fontId="51" fillId="3" borderId="19" xfId="0" applyFont="1" applyFill="1" applyBorder="1" applyAlignment="1" applyProtection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4" fontId="69" fillId="0" borderId="0" xfId="2" applyNumberFormat="1" applyFont="1" applyAlignment="1">
      <alignment horizontal="center" wrapText="1"/>
    </xf>
    <xf numFmtId="0" fontId="39" fillId="0" borderId="0" xfId="0" applyFont="1" applyAlignment="1">
      <alignment vertical="top" wrapText="1"/>
    </xf>
    <xf numFmtId="0" fontId="39" fillId="0" borderId="1" xfId="0" applyFont="1" applyBorder="1" applyAlignment="1">
      <alignment wrapText="1"/>
    </xf>
    <xf numFmtId="0" fontId="51" fillId="2" borderId="29" xfId="0" applyFont="1" applyFill="1" applyBorder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4" fontId="51" fillId="0" borderId="27" xfId="0" applyNumberFormat="1" applyFont="1" applyBorder="1" applyAlignment="1">
      <alignment horizontal="left" vertical="top" wrapText="1"/>
    </xf>
    <xf numFmtId="0" fontId="51" fillId="0" borderId="30" xfId="0" applyFont="1" applyBorder="1" applyAlignment="1">
      <alignment horizontal="left" vertical="top" wrapText="1"/>
    </xf>
    <xf numFmtId="0" fontId="51" fillId="2" borderId="26" xfId="0" applyFont="1" applyFill="1" applyBorder="1" applyAlignment="1">
      <alignment vertical="top" wrapText="1"/>
    </xf>
    <xf numFmtId="0" fontId="51" fillId="2" borderId="27" xfId="0" applyFont="1" applyFill="1" applyBorder="1" applyAlignment="1">
      <alignment vertical="top" wrapText="1"/>
    </xf>
    <xf numFmtId="0" fontId="51" fillId="2" borderId="22" xfId="0" applyFont="1" applyFill="1" applyBorder="1" applyAlignment="1">
      <alignment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85" xfId="0" applyFont="1" applyBorder="1" applyAlignment="1">
      <alignment horizontal="left" vertical="top" wrapText="1"/>
    </xf>
    <xf numFmtId="0" fontId="51" fillId="2" borderId="8" xfId="0" applyFont="1" applyFill="1" applyBorder="1" applyAlignment="1">
      <alignment horizontal="left" vertical="top"/>
    </xf>
    <xf numFmtId="0" fontId="51" fillId="2" borderId="1" xfId="0" applyFont="1" applyFill="1" applyBorder="1" applyAlignment="1">
      <alignment horizontal="left" vertical="top" wrapText="1"/>
    </xf>
    <xf numFmtId="0" fontId="51" fillId="2" borderId="26" xfId="0" applyFont="1" applyFill="1" applyBorder="1" applyAlignment="1">
      <alignment horizontal="left" vertical="top" wrapText="1"/>
    </xf>
    <xf numFmtId="0" fontId="51" fillId="2" borderId="5" xfId="0" applyFont="1" applyFill="1" applyBorder="1" applyAlignment="1">
      <alignment horizontal="left" vertical="top" wrapText="1"/>
    </xf>
    <xf numFmtId="0" fontId="51" fillId="0" borderId="42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39" fillId="0" borderId="28" xfId="0" applyFont="1" applyBorder="1" applyAlignment="1">
      <alignment horizontal="center" wrapText="1"/>
    </xf>
    <xf numFmtId="0" fontId="51" fillId="3" borderId="1" xfId="0" applyFont="1" applyFill="1" applyBorder="1" applyAlignment="1">
      <alignment horizontal="center" vertical="center" wrapText="1"/>
    </xf>
    <xf numFmtId="0" fontId="50" fillId="0" borderId="26" xfId="0" applyFont="1" applyBorder="1" applyAlignment="1" applyProtection="1">
      <alignment horizontal="left" vertical="top" wrapText="1"/>
      <protection locked="0"/>
    </xf>
    <xf numFmtId="0" fontId="51" fillId="0" borderId="27" xfId="0" applyFont="1" applyBorder="1" applyAlignment="1">
      <alignment horizontal="left" vertical="top" wrapText="1"/>
    </xf>
    <xf numFmtId="0" fontId="51" fillId="0" borderId="26" xfId="0" applyFont="1" applyBorder="1" applyAlignment="1" applyProtection="1">
      <alignment vertical="top" wrapText="1"/>
      <protection locked="0"/>
    </xf>
    <xf numFmtId="0" fontId="51" fillId="0" borderId="26" xfId="0" applyFont="1" applyBorder="1" applyAlignment="1" applyProtection="1">
      <alignment horizontal="left" vertical="top" wrapText="1"/>
      <protection locked="0"/>
    </xf>
    <xf numFmtId="0" fontId="51" fillId="2" borderId="40" xfId="0" applyFont="1" applyFill="1" applyBorder="1" applyAlignment="1">
      <alignment vertical="top" wrapText="1"/>
    </xf>
    <xf numFmtId="0" fontId="51" fillId="2" borderId="20" xfId="0" applyFont="1" applyFill="1" applyBorder="1" applyAlignment="1">
      <alignment vertical="top"/>
    </xf>
    <xf numFmtId="0" fontId="51" fillId="0" borderId="40" xfId="0" applyFont="1" applyBorder="1" applyAlignment="1">
      <alignment horizontal="left" vertical="top"/>
    </xf>
    <xf numFmtId="1" fontId="51" fillId="0" borderId="40" xfId="0" applyNumberFormat="1" applyFont="1" applyBorder="1" applyAlignment="1">
      <alignment horizontal="left" vertical="top"/>
    </xf>
    <xf numFmtId="0" fontId="51" fillId="0" borderId="20" xfId="0" applyFont="1" applyBorder="1" applyAlignment="1">
      <alignment vertical="top"/>
    </xf>
    <xf numFmtId="0" fontId="51" fillId="0" borderId="26" xfId="0" applyFont="1" applyBorder="1" applyAlignment="1">
      <alignment horizontal="left" vertical="top"/>
    </xf>
    <xf numFmtId="0" fontId="51" fillId="0" borderId="5" xfId="0" applyFont="1" applyBorder="1" applyAlignment="1">
      <alignment vertical="top"/>
    </xf>
    <xf numFmtId="0" fontId="51" fillId="2" borderId="85" xfId="0" applyFont="1" applyFill="1" applyBorder="1" applyAlignment="1">
      <alignment horizontal="left" vertical="top"/>
    </xf>
    <xf numFmtId="0" fontId="51" fillId="2" borderId="27" xfId="0" applyFont="1" applyFill="1" applyBorder="1" applyAlignment="1">
      <alignment horizontal="left" vertical="top" wrapText="1"/>
    </xf>
    <xf numFmtId="0" fontId="50" fillId="2" borderId="4" xfId="0" applyFont="1" applyFill="1" applyBorder="1" applyAlignment="1">
      <alignment horizontal="left" vertical="top" shrinkToFit="1"/>
    </xf>
    <xf numFmtId="0" fontId="50" fillId="2" borderId="46" xfId="0" applyFont="1" applyFill="1" applyBorder="1" applyAlignment="1" applyProtection="1">
      <alignment shrinkToFit="1"/>
      <protection locked="0"/>
    </xf>
    <xf numFmtId="4" fontId="50" fillId="2" borderId="46" xfId="0" applyNumberFormat="1" applyFont="1" applyFill="1" applyBorder="1" applyAlignment="1" applyProtection="1">
      <alignment shrinkToFit="1"/>
    </xf>
    <xf numFmtId="4" fontId="50" fillId="2" borderId="46" xfId="0" applyNumberFormat="1" applyFont="1" applyFill="1" applyBorder="1" applyAlignment="1">
      <alignment shrinkToFit="1"/>
    </xf>
    <xf numFmtId="4" fontId="50" fillId="2" borderId="41" xfId="0" applyNumberFormat="1" applyFont="1" applyFill="1" applyBorder="1" applyAlignment="1" applyProtection="1">
      <alignment shrinkToFit="1"/>
      <protection locked="0"/>
    </xf>
    <xf numFmtId="0" fontId="73" fillId="0" borderId="1" xfId="0" applyFont="1" applyBorder="1" applyAlignment="1">
      <alignment horizontal="justify" vertical="center" wrapText="1"/>
    </xf>
    <xf numFmtId="0" fontId="73" fillId="0" borderId="1" xfId="0" applyFont="1" applyBorder="1" applyAlignment="1">
      <alignment wrapText="1"/>
    </xf>
    <xf numFmtId="0" fontId="50" fillId="0" borderId="0" xfId="0" applyFont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0" fontId="47" fillId="3" borderId="1" xfId="0" applyFont="1" applyFill="1" applyBorder="1" applyAlignment="1" applyProtection="1">
      <alignment vertical="center" wrapText="1"/>
    </xf>
    <xf numFmtId="0" fontId="50" fillId="0" borderId="0" xfId="0" applyFont="1" applyAlignment="1">
      <alignment horizontal="left" vertical="top" wrapText="1"/>
    </xf>
    <xf numFmtId="0" fontId="39" fillId="0" borderId="1" xfId="0" applyFont="1" applyBorder="1" applyAlignment="1" applyProtection="1">
      <alignment horizontal="center" wrapText="1"/>
      <protection locked="0"/>
    </xf>
    <xf numFmtId="0" fontId="51" fillId="3" borderId="1" xfId="0" applyFont="1" applyFill="1" applyBorder="1" applyAlignment="1" applyProtection="1">
      <alignment horizontal="center" vertical="center" wrapText="1"/>
    </xf>
    <xf numFmtId="0" fontId="39" fillId="0" borderId="45" xfId="0" applyFont="1" applyBorder="1" applyAlignment="1" applyProtection="1">
      <alignment horizontal="center" wrapText="1"/>
      <protection locked="0"/>
    </xf>
    <xf numFmtId="0" fontId="39" fillId="0" borderId="28" xfId="0" applyFont="1" applyBorder="1" applyAlignment="1">
      <alignment horizontal="center" wrapText="1"/>
    </xf>
    <xf numFmtId="0" fontId="51" fillId="3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50" fillId="0" borderId="1" xfId="0" applyFont="1" applyBorder="1" applyAlignment="1" applyProtection="1">
      <alignment horizontal="left" vertical="top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wrapText="1"/>
      <protection locked="0"/>
    </xf>
    <xf numFmtId="0" fontId="49" fillId="0" borderId="32" xfId="0" applyFont="1" applyBorder="1" applyAlignment="1" applyProtection="1">
      <alignment horizontal="center" wrapText="1"/>
      <protection locked="0"/>
    </xf>
    <xf numFmtId="0" fontId="49" fillId="0" borderId="1" xfId="0" applyFont="1" applyBorder="1" applyAlignment="1" applyProtection="1">
      <alignment horizontal="center" wrapText="1"/>
      <protection locked="0"/>
    </xf>
    <xf numFmtId="0" fontId="50" fillId="0" borderId="1" xfId="0" applyFont="1" applyBorder="1" applyAlignment="1" applyProtection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49" fillId="0" borderId="0" xfId="2" applyFont="1" applyProtection="1">
      <protection locked="0"/>
    </xf>
    <xf numFmtId="0" fontId="50" fillId="0" borderId="0" xfId="2" applyFont="1" applyProtection="1">
      <protection locked="0"/>
    </xf>
    <xf numFmtId="0" fontId="39" fillId="0" borderId="0" xfId="0" applyFont="1" applyBorder="1" applyAlignment="1">
      <alignment horizontal="center" wrapText="1"/>
    </xf>
    <xf numFmtId="0" fontId="51" fillId="3" borderId="0" xfId="0" applyFont="1" applyFill="1" applyBorder="1" applyAlignment="1" applyProtection="1">
      <alignment horizontal="center" vertical="center" wrapText="1"/>
    </xf>
    <xf numFmtId="0" fontId="47" fillId="0" borderId="45" xfId="0" applyFont="1" applyBorder="1" applyAlignment="1" applyProtection="1">
      <alignment vertical="center" wrapText="1"/>
    </xf>
    <xf numFmtId="0" fontId="47" fillId="0" borderId="45" xfId="0" applyFont="1" applyBorder="1" applyAlignment="1" applyProtection="1">
      <alignment horizontal="left" vertical="center" wrapText="1"/>
    </xf>
    <xf numFmtId="0" fontId="49" fillId="0" borderId="45" xfId="0" applyFont="1" applyBorder="1" applyAlignment="1" applyProtection="1">
      <alignment horizontal="center" wrapText="1"/>
    </xf>
    <xf numFmtId="0" fontId="49" fillId="0" borderId="45" xfId="0" applyFont="1" applyBorder="1" applyAlignment="1" applyProtection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3" fillId="3" borderId="0" xfId="0" applyFont="1" applyFill="1" applyBorder="1" applyAlignment="1" applyProtection="1">
      <alignment horizontal="center" vertical="center" wrapText="1"/>
    </xf>
    <xf numFmtId="0" fontId="49" fillId="0" borderId="0" xfId="2" applyFont="1" applyBorder="1" applyAlignment="1" applyProtection="1">
      <alignment horizontal="center"/>
      <protection locked="0"/>
    </xf>
    <xf numFmtId="0" fontId="47" fillId="0" borderId="0" xfId="2" applyFont="1" applyBorder="1" applyAlignment="1" applyProtection="1">
      <alignment horizontal="center"/>
      <protection locked="0"/>
    </xf>
    <xf numFmtId="0" fontId="53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wrapText="1"/>
    </xf>
    <xf numFmtId="0" fontId="26" fillId="17" borderId="1" xfId="7" applyFont="1" applyFill="1" applyBorder="1" applyAlignment="1">
      <alignment horizontal="center" vertical="center" wrapText="1"/>
    </xf>
    <xf numFmtId="0" fontId="26" fillId="17" borderId="19" xfId="7" applyFont="1" applyFill="1" applyBorder="1" applyAlignment="1">
      <alignment horizontal="center" vertical="center" wrapText="1"/>
    </xf>
    <xf numFmtId="0" fontId="26" fillId="17" borderId="45" xfId="7" applyFont="1" applyFill="1" applyBorder="1" applyAlignment="1">
      <alignment horizontal="center" vertical="center" wrapText="1"/>
    </xf>
    <xf numFmtId="0" fontId="26" fillId="17" borderId="36" xfId="7" applyFont="1" applyFill="1" applyBorder="1" applyAlignment="1">
      <alignment horizontal="center" vertical="center" wrapText="1"/>
    </xf>
    <xf numFmtId="0" fontId="26" fillId="19" borderId="1" xfId="7" applyFont="1" applyFill="1" applyBorder="1" applyAlignment="1">
      <alignment horizontal="center" vertical="center" wrapText="1"/>
    </xf>
    <xf numFmtId="49" fontId="26" fillId="19" borderId="1" xfId="7" applyNumberFormat="1" applyFont="1" applyFill="1" applyBorder="1" applyAlignment="1">
      <alignment horizontal="center" vertical="center" wrapText="1"/>
    </xf>
    <xf numFmtId="167" fontId="26" fillId="19" borderId="19" xfId="7" applyNumberFormat="1" applyFont="1" applyFill="1" applyBorder="1" applyAlignment="1" applyProtection="1">
      <alignment horizontal="center" vertical="center" wrapText="1"/>
      <protection locked="0"/>
    </xf>
    <xf numFmtId="167" fontId="26" fillId="19" borderId="36" xfId="7" applyNumberFormat="1" applyFont="1" applyFill="1" applyBorder="1" applyAlignment="1" applyProtection="1">
      <alignment horizontal="center" vertical="center" wrapText="1"/>
      <protection locked="0"/>
    </xf>
    <xf numFmtId="14" fontId="26" fillId="19" borderId="1" xfId="7" applyNumberFormat="1" applyFont="1" applyFill="1" applyBorder="1" applyAlignment="1">
      <alignment horizontal="center" vertical="center" wrapText="1"/>
    </xf>
    <xf numFmtId="0" fontId="26" fillId="19" borderId="26" xfId="7" applyFont="1" applyFill="1" applyBorder="1" applyAlignment="1">
      <alignment horizontal="center" vertical="center" wrapText="1"/>
    </xf>
    <xf numFmtId="0" fontId="26" fillId="19" borderId="9" xfId="7" applyFont="1" applyFill="1" applyBorder="1" applyAlignment="1">
      <alignment horizontal="center" vertical="center" wrapText="1"/>
    </xf>
    <xf numFmtId="0" fontId="26" fillId="19" borderId="32" xfId="7" applyFont="1" applyFill="1" applyBorder="1" applyAlignment="1">
      <alignment horizontal="center" vertical="center" wrapText="1"/>
    </xf>
    <xf numFmtId="0" fontId="26" fillId="19" borderId="19" xfId="7" applyFont="1" applyFill="1" applyBorder="1" applyAlignment="1">
      <alignment horizontal="center" vertical="center" wrapText="1"/>
    </xf>
    <xf numFmtId="0" fontId="26" fillId="19" borderId="36" xfId="7" applyFont="1" applyFill="1" applyBorder="1" applyAlignment="1">
      <alignment horizontal="center" vertical="center" wrapText="1"/>
    </xf>
    <xf numFmtId="4" fontId="26" fillId="19" borderId="26" xfId="7" applyNumberFormat="1" applyFont="1" applyFill="1" applyBorder="1" applyAlignment="1">
      <alignment horizontal="center" vertical="center" wrapText="1"/>
    </xf>
    <xf numFmtId="4" fontId="26" fillId="19" borderId="9" xfId="7" applyNumberFormat="1" applyFont="1" applyFill="1" applyBorder="1" applyAlignment="1">
      <alignment horizontal="center" vertical="center" wrapText="1"/>
    </xf>
    <xf numFmtId="4" fontId="26" fillId="19" borderId="32" xfId="7" applyNumberFormat="1" applyFont="1" applyFill="1" applyBorder="1" applyAlignment="1">
      <alignment horizontal="center" vertical="center" wrapText="1"/>
    </xf>
    <xf numFmtId="4" fontId="26" fillId="19" borderId="1" xfId="7" applyNumberFormat="1" applyFont="1" applyFill="1" applyBorder="1" applyAlignment="1">
      <alignment horizontal="center" vertical="center" wrapText="1"/>
    </xf>
    <xf numFmtId="9" fontId="26" fillId="19" borderId="1" xfId="7" applyNumberFormat="1" applyFont="1" applyFill="1" applyBorder="1" applyAlignment="1">
      <alignment horizontal="center" vertical="center" wrapText="1"/>
    </xf>
    <xf numFmtId="0" fontId="26" fillId="17" borderId="27" xfId="7" applyFont="1" applyFill="1" applyBorder="1" applyAlignment="1">
      <alignment horizontal="center" vertical="center" wrapText="1"/>
    </xf>
    <xf numFmtId="0" fontId="26" fillId="17" borderId="28" xfId="7" applyFont="1" applyFill="1" applyBorder="1" applyAlignment="1">
      <alignment horizontal="center" vertical="center" wrapText="1"/>
    </xf>
    <xf numFmtId="0" fontId="26" fillId="17" borderId="29" xfId="7" applyFont="1" applyFill="1" applyBorder="1" applyAlignment="1">
      <alignment horizontal="center" vertical="center" wrapText="1"/>
    </xf>
    <xf numFmtId="0" fontId="26" fillId="17" borderId="22" xfId="7" applyFont="1" applyFill="1" applyBorder="1" applyAlignment="1">
      <alignment horizontal="center" vertical="center" wrapText="1"/>
    </xf>
    <xf numFmtId="0" fontId="26" fillId="17" borderId="23" xfId="7" applyFont="1" applyFill="1" applyBorder="1" applyAlignment="1">
      <alignment horizontal="center" vertical="center" wrapText="1"/>
    </xf>
    <xf numFmtId="0" fontId="26" fillId="17" borderId="24" xfId="7" applyFont="1" applyFill="1" applyBorder="1" applyAlignment="1">
      <alignment horizontal="center" vertical="center" wrapText="1"/>
    </xf>
    <xf numFmtId="0" fontId="26" fillId="20" borderId="26" xfId="7" applyFont="1" applyFill="1" applyBorder="1" applyAlignment="1">
      <alignment horizontal="center" vertical="center" wrapText="1"/>
    </xf>
    <xf numFmtId="0" fontId="26" fillId="20" borderId="9" xfId="7" applyFont="1" applyFill="1" applyBorder="1" applyAlignment="1">
      <alignment horizontal="center" vertical="center" wrapText="1"/>
    </xf>
    <xf numFmtId="0" fontId="26" fillId="20" borderId="32" xfId="7" applyFont="1" applyFill="1" applyBorder="1" applyAlignment="1">
      <alignment horizontal="center" vertical="center" wrapText="1"/>
    </xf>
    <xf numFmtId="0" fontId="26" fillId="10" borderId="26" xfId="7" applyFont="1" applyFill="1" applyBorder="1" applyAlignment="1">
      <alignment horizontal="center" vertical="center" wrapText="1"/>
    </xf>
    <xf numFmtId="0" fontId="26" fillId="10" borderId="9" xfId="7" applyFont="1" applyFill="1" applyBorder="1" applyAlignment="1">
      <alignment horizontal="center" vertical="center" wrapText="1"/>
    </xf>
    <xf numFmtId="0" fontId="26" fillId="10" borderId="32" xfId="7" applyFont="1" applyFill="1" applyBorder="1" applyAlignment="1">
      <alignment horizontal="center" vertical="center" wrapText="1"/>
    </xf>
    <xf numFmtId="0" fontId="27" fillId="10" borderId="9" xfId="7" applyFont="1" applyFill="1" applyBorder="1" applyAlignment="1">
      <alignment horizontal="center" vertical="center" wrapText="1"/>
    </xf>
    <xf numFmtId="4" fontId="26" fillId="21" borderId="26" xfId="7" applyNumberFormat="1" applyFont="1" applyFill="1" applyBorder="1" applyAlignment="1">
      <alignment horizontal="center" vertical="center" wrapText="1"/>
    </xf>
    <xf numFmtId="4" fontId="26" fillId="21" borderId="9" xfId="7" applyNumberFormat="1" applyFont="1" applyFill="1" applyBorder="1" applyAlignment="1">
      <alignment horizontal="center" vertical="center" wrapText="1"/>
    </xf>
    <xf numFmtId="4" fontId="26" fillId="21" borderId="32" xfId="7" applyNumberFormat="1" applyFont="1" applyFill="1" applyBorder="1" applyAlignment="1">
      <alignment horizontal="center" vertical="center" wrapText="1"/>
    </xf>
    <xf numFmtId="4" fontId="15" fillId="17" borderId="26" xfId="7" applyNumberFormat="1" applyFont="1" applyFill="1" applyBorder="1" applyAlignment="1">
      <alignment horizontal="center" vertical="center" wrapText="1"/>
    </xf>
    <xf numFmtId="4" fontId="15" fillId="17" borderId="9" xfId="7" applyNumberFormat="1" applyFont="1" applyFill="1" applyBorder="1" applyAlignment="1">
      <alignment horizontal="center" vertical="center" wrapText="1"/>
    </xf>
    <xf numFmtId="4" fontId="15" fillId="17" borderId="32" xfId="7" applyNumberFormat="1" applyFont="1" applyFill="1" applyBorder="1" applyAlignment="1">
      <alignment horizontal="center" vertical="center" wrapText="1"/>
    </xf>
    <xf numFmtId="4" fontId="26" fillId="10" borderId="1" xfId="7" applyNumberFormat="1" applyFont="1" applyFill="1" applyBorder="1" applyAlignment="1">
      <alignment horizontal="center" vertical="center" wrapText="1"/>
    </xf>
    <xf numFmtId="0" fontId="26" fillId="20" borderId="19" xfId="7" applyFont="1" applyFill="1" applyBorder="1" applyAlignment="1">
      <alignment horizontal="center" vertical="center" wrapText="1"/>
    </xf>
    <xf numFmtId="0" fontId="26" fillId="20" borderId="36" xfId="7" applyFont="1" applyFill="1" applyBorder="1" applyAlignment="1">
      <alignment horizontal="center" vertical="center" wrapText="1"/>
    </xf>
    <xf numFmtId="0" fontId="26" fillId="20" borderId="1" xfId="7" applyFont="1" applyFill="1" applyBorder="1" applyAlignment="1">
      <alignment horizontal="center" vertical="center" wrapText="1"/>
    </xf>
    <xf numFmtId="0" fontId="26" fillId="10" borderId="19" xfId="7" applyFont="1" applyFill="1" applyBorder="1" applyAlignment="1">
      <alignment horizontal="center" vertical="center" wrapText="1"/>
    </xf>
    <xf numFmtId="0" fontId="26" fillId="10" borderId="36" xfId="7" applyFont="1" applyFill="1" applyBorder="1" applyAlignment="1">
      <alignment horizontal="center" vertical="center" wrapText="1"/>
    </xf>
    <xf numFmtId="9" fontId="26" fillId="21" borderId="1" xfId="7" applyNumberFormat="1" applyFont="1" applyFill="1" applyBorder="1" applyAlignment="1">
      <alignment horizontal="center" vertical="center" wrapText="1"/>
    </xf>
    <xf numFmtId="0" fontId="26" fillId="4" borderId="1" xfId="7" applyFont="1" applyFill="1" applyBorder="1" applyAlignment="1">
      <alignment horizontal="center" vertical="center" wrapText="1"/>
    </xf>
    <xf numFmtId="0" fontId="27" fillId="10" borderId="19" xfId="7" applyFont="1" applyFill="1" applyBorder="1" applyAlignment="1">
      <alignment horizontal="center" vertical="center" wrapText="1"/>
    </xf>
    <xf numFmtId="0" fontId="27" fillId="10" borderId="36" xfId="7" applyFont="1" applyFill="1" applyBorder="1" applyAlignment="1">
      <alignment horizontal="center" vertical="center" wrapText="1"/>
    </xf>
    <xf numFmtId="0" fontId="26" fillId="10" borderId="1" xfId="7" applyFont="1" applyFill="1" applyBorder="1" applyAlignment="1">
      <alignment horizontal="center" vertical="center" wrapText="1"/>
    </xf>
    <xf numFmtId="0" fontId="26" fillId="10" borderId="45" xfId="7" applyFont="1" applyFill="1" applyBorder="1" applyAlignment="1">
      <alignment horizontal="center" vertical="center" wrapText="1"/>
    </xf>
    <xf numFmtId="4" fontId="15" fillId="17" borderId="1" xfId="7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66" xfId="3" applyAlignment="1">
      <alignment horizontal="left" wrapText="1"/>
    </xf>
    <xf numFmtId="0" fontId="22" fillId="4" borderId="51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48" xfId="0" applyFont="1" applyFill="1" applyBorder="1" applyAlignment="1">
      <alignment horizontal="left" vertical="center" wrapText="1"/>
    </xf>
    <xf numFmtId="0" fontId="0" fillId="25" borderId="52" xfId="0" applyFill="1" applyBorder="1" applyAlignment="1">
      <alignment horizontal="left" vertical="center" wrapText="1"/>
    </xf>
    <xf numFmtId="0" fontId="0" fillId="25" borderId="1" xfId="0" applyFill="1" applyBorder="1" applyAlignment="1">
      <alignment horizontal="left" vertical="center" wrapText="1"/>
    </xf>
    <xf numFmtId="0" fontId="22" fillId="24" borderId="52" xfId="0" applyFont="1" applyFill="1" applyBorder="1" applyAlignment="1">
      <alignment horizontal="left" vertical="center" wrapText="1"/>
    </xf>
    <xf numFmtId="0" fontId="22" fillId="24" borderId="1" xfId="0" applyFont="1" applyFill="1" applyBorder="1" applyAlignment="1">
      <alignment horizontal="left" vertical="center" wrapText="1"/>
    </xf>
    <xf numFmtId="0" fontId="22" fillId="24" borderId="4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14" borderId="68" xfId="3" applyFill="1" applyBorder="1" applyAlignment="1">
      <alignment horizontal="left" wrapText="1"/>
    </xf>
    <xf numFmtId="0" fontId="10" fillId="15" borderId="68" xfId="3" applyFill="1" applyBorder="1" applyAlignment="1">
      <alignment horizontal="left" wrapText="1"/>
    </xf>
    <xf numFmtId="0" fontId="10" fillId="16" borderId="68" xfId="3" applyFill="1" applyBorder="1" applyAlignment="1">
      <alignment horizontal="left" wrapText="1"/>
    </xf>
    <xf numFmtId="0" fontId="10" fillId="16" borderId="67" xfId="3" applyFill="1" applyBorder="1" applyAlignment="1">
      <alignment horizontal="left" vertical="center" wrapText="1"/>
    </xf>
    <xf numFmtId="0" fontId="10" fillId="16" borderId="0" xfId="3" applyFill="1" applyBorder="1" applyAlignment="1">
      <alignment horizontal="left" vertical="center" wrapText="1"/>
    </xf>
    <xf numFmtId="0" fontId="10" fillId="16" borderId="66" xfId="3" applyFill="1" applyAlignment="1">
      <alignment horizontal="left" vertical="center" wrapText="1"/>
    </xf>
    <xf numFmtId="0" fontId="10" fillId="14" borderId="67" xfId="3" applyFill="1" applyBorder="1" applyAlignment="1">
      <alignment horizontal="left" vertical="center" wrapText="1"/>
    </xf>
    <xf numFmtId="0" fontId="10" fillId="14" borderId="0" xfId="3" applyFill="1" applyBorder="1" applyAlignment="1">
      <alignment horizontal="left" vertical="center" wrapText="1"/>
    </xf>
    <xf numFmtId="0" fontId="10" fillId="14" borderId="66" xfId="3" applyFill="1" applyAlignment="1">
      <alignment horizontal="left" vertical="center" wrapText="1"/>
    </xf>
    <xf numFmtId="0" fontId="10" fillId="15" borderId="67" xfId="3" applyFill="1" applyBorder="1" applyAlignment="1">
      <alignment horizontal="left" vertical="center" wrapText="1"/>
    </xf>
    <xf numFmtId="0" fontId="10" fillId="15" borderId="0" xfId="3" applyFill="1" applyBorder="1" applyAlignment="1">
      <alignment horizontal="left" vertical="center" wrapText="1"/>
    </xf>
    <xf numFmtId="0" fontId="10" fillId="15" borderId="66" xfId="3" applyFill="1" applyAlignment="1">
      <alignment horizontal="left" vertical="center" wrapText="1"/>
    </xf>
    <xf numFmtId="0" fontId="35" fillId="19" borderId="51" xfId="0" applyFont="1" applyFill="1" applyBorder="1" applyAlignment="1">
      <alignment horizontal="left" vertical="center" wrapText="1"/>
    </xf>
    <xf numFmtId="0" fontId="35" fillId="19" borderId="3" xfId="0" applyFont="1" applyFill="1" applyBorder="1" applyAlignment="1">
      <alignment horizontal="left" vertical="center" wrapText="1"/>
    </xf>
    <xf numFmtId="0" fontId="35" fillId="19" borderId="48" xfId="0" applyFont="1" applyFill="1" applyBorder="1" applyAlignment="1">
      <alignment horizontal="left" vertical="center" wrapText="1"/>
    </xf>
    <xf numFmtId="0" fontId="10" fillId="14" borderId="68" xfId="3" applyFill="1" applyBorder="1" applyAlignment="1">
      <alignment horizontal="center" vertical="center" wrapText="1"/>
    </xf>
    <xf numFmtId="1" fontId="10" fillId="14" borderId="68" xfId="3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/>
    </xf>
    <xf numFmtId="0" fontId="48" fillId="3" borderId="3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0" fillId="2" borderId="79" xfId="0" applyFont="1" applyFill="1" applyBorder="1" applyAlignment="1">
      <alignment horizontal="left" vertical="top" wrapText="1"/>
    </xf>
    <xf numFmtId="0" fontId="50" fillId="2" borderId="80" xfId="0" applyFont="1" applyFill="1" applyBorder="1" applyAlignment="1">
      <alignment horizontal="left" vertical="top" wrapText="1"/>
    </xf>
    <xf numFmtId="0" fontId="50" fillId="2" borderId="83" xfId="0" applyFont="1" applyFill="1" applyBorder="1" applyAlignment="1">
      <alignment horizontal="left" vertical="top" wrapText="1"/>
    </xf>
    <xf numFmtId="0" fontId="50" fillId="2" borderId="84" xfId="0" applyFont="1" applyFill="1" applyBorder="1" applyAlignment="1">
      <alignment horizontal="left" vertical="top" wrapText="1"/>
    </xf>
    <xf numFmtId="0" fontId="50" fillId="2" borderId="81" xfId="0" applyFont="1" applyFill="1" applyBorder="1" applyAlignment="1">
      <alignment horizontal="center" wrapText="1"/>
    </xf>
    <xf numFmtId="0" fontId="50" fillId="0" borderId="77" xfId="0" applyFont="1" applyBorder="1" applyAlignment="1">
      <alignment horizontal="left" vertical="center" wrapText="1"/>
    </xf>
    <xf numFmtId="49" fontId="50" fillId="2" borderId="81" xfId="0" applyNumberFormat="1" applyFont="1" applyFill="1" applyBorder="1" applyAlignment="1">
      <alignment horizontal="center" wrapText="1"/>
    </xf>
    <xf numFmtId="0" fontId="48" fillId="3" borderId="27" xfId="0" applyFont="1" applyFill="1" applyBorder="1" applyAlignment="1">
      <alignment horizontal="left" vertical="top" wrapText="1"/>
    </xf>
    <xf numFmtId="0" fontId="48" fillId="3" borderId="28" xfId="0" applyFont="1" applyFill="1" applyBorder="1" applyAlignment="1">
      <alignment horizontal="left" vertical="top" wrapText="1"/>
    </xf>
    <xf numFmtId="0" fontId="48" fillId="3" borderId="29" xfId="0" applyFont="1" applyFill="1" applyBorder="1" applyAlignment="1">
      <alignment horizontal="left" vertical="top" wrapText="1"/>
    </xf>
    <xf numFmtId="0" fontId="48" fillId="3" borderId="30" xfId="0" applyFont="1" applyFill="1" applyBorder="1" applyAlignment="1">
      <alignment horizontal="left" vertical="top" wrapText="1"/>
    </xf>
    <xf numFmtId="0" fontId="48" fillId="3" borderId="0" xfId="0" applyFont="1" applyFill="1" applyAlignment="1">
      <alignment horizontal="left" vertical="top" wrapText="1"/>
    </xf>
    <xf numFmtId="0" fontId="48" fillId="3" borderId="31" xfId="0" applyFont="1" applyFill="1" applyBorder="1" applyAlignment="1">
      <alignment horizontal="left" vertical="top" wrapText="1"/>
    </xf>
    <xf numFmtId="0" fontId="48" fillId="3" borderId="22" xfId="0" applyFont="1" applyFill="1" applyBorder="1" applyAlignment="1">
      <alignment horizontal="left" vertical="top" wrapText="1"/>
    </xf>
    <xf numFmtId="0" fontId="48" fillId="3" borderId="23" xfId="0" applyFont="1" applyFill="1" applyBorder="1" applyAlignment="1">
      <alignment horizontal="left" vertical="top" wrapText="1"/>
    </xf>
    <xf numFmtId="0" fontId="48" fillId="3" borderId="24" xfId="0" applyFont="1" applyFill="1" applyBorder="1" applyAlignment="1">
      <alignment horizontal="left" vertical="top" wrapText="1"/>
    </xf>
    <xf numFmtId="14" fontId="51" fillId="0" borderId="28" xfId="0" applyNumberFormat="1" applyFont="1" applyBorder="1" applyAlignment="1">
      <alignment horizontal="center" wrapText="1"/>
    </xf>
    <xf numFmtId="14" fontId="51" fillId="0" borderId="29" xfId="0" applyNumberFormat="1" applyFont="1" applyBorder="1" applyAlignment="1">
      <alignment horizontal="center" wrapText="1"/>
    </xf>
    <xf numFmtId="14" fontId="51" fillId="0" borderId="23" xfId="0" applyNumberFormat="1" applyFont="1" applyBorder="1" applyAlignment="1">
      <alignment horizontal="center" wrapText="1"/>
    </xf>
    <xf numFmtId="14" fontId="51" fillId="0" borderId="24" xfId="0" applyNumberFormat="1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4" fontId="51" fillId="0" borderId="28" xfId="0" applyNumberFormat="1" applyFont="1" applyBorder="1" applyAlignment="1">
      <alignment horizontal="left" vertical="center" wrapText="1"/>
    </xf>
    <xf numFmtId="4" fontId="51" fillId="0" borderId="29" xfId="0" applyNumberFormat="1" applyFont="1" applyBorder="1" applyAlignment="1">
      <alignment horizontal="left" vertical="center" wrapText="1"/>
    </xf>
    <xf numFmtId="4" fontId="51" fillId="0" borderId="23" xfId="0" applyNumberFormat="1" applyFont="1" applyBorder="1" applyAlignment="1">
      <alignment horizontal="left" vertical="center" wrapText="1"/>
    </xf>
    <xf numFmtId="4" fontId="51" fillId="0" borderId="24" xfId="0" applyNumberFormat="1" applyFont="1" applyBorder="1" applyAlignment="1">
      <alignment horizontal="left" vertical="center" wrapText="1"/>
    </xf>
    <xf numFmtId="4" fontId="51" fillId="0" borderId="28" xfId="0" applyNumberFormat="1" applyFont="1" applyBorder="1" applyAlignment="1">
      <alignment horizontal="right" vertical="center" wrapText="1"/>
    </xf>
    <xf numFmtId="4" fontId="51" fillId="0" borderId="23" xfId="0" applyNumberFormat="1" applyFont="1" applyBorder="1" applyAlignment="1">
      <alignment horizontal="right" vertical="center" wrapText="1"/>
    </xf>
    <xf numFmtId="0" fontId="50" fillId="3" borderId="1" xfId="0" applyFont="1" applyFill="1" applyBorder="1" applyAlignment="1">
      <alignment horizontal="left" vertical="top" wrapText="1"/>
    </xf>
    <xf numFmtId="0" fontId="50" fillId="3" borderId="19" xfId="0" applyFont="1" applyFill="1" applyBorder="1" applyAlignment="1">
      <alignment horizontal="left" vertical="top" wrapText="1"/>
    </xf>
    <xf numFmtId="4" fontId="50" fillId="0" borderId="28" xfId="0" applyNumberFormat="1" applyFont="1" applyBorder="1" applyAlignment="1">
      <alignment horizontal="center" shrinkToFit="1"/>
    </xf>
    <xf numFmtId="4" fontId="50" fillId="0" borderId="29" xfId="0" applyNumberFormat="1" applyFont="1" applyBorder="1" applyAlignment="1">
      <alignment horizontal="center" shrinkToFit="1"/>
    </xf>
    <xf numFmtId="10" fontId="50" fillId="0" borderId="9" xfId="1" applyNumberFormat="1" applyFont="1" applyBorder="1" applyAlignment="1">
      <alignment horizontal="center" wrapText="1"/>
    </xf>
    <xf numFmtId="10" fontId="50" fillId="0" borderId="32" xfId="1" applyNumberFormat="1" applyFont="1" applyBorder="1" applyAlignment="1">
      <alignment horizontal="center" wrapText="1"/>
    </xf>
    <xf numFmtId="0" fontId="48" fillId="3" borderId="26" xfId="0" applyFont="1" applyFill="1" applyBorder="1" applyAlignment="1">
      <alignment horizontal="center" wrapText="1"/>
    </xf>
    <xf numFmtId="0" fontId="48" fillId="3" borderId="9" xfId="0" applyFont="1" applyFill="1" applyBorder="1" applyAlignment="1">
      <alignment horizontal="center" wrapText="1"/>
    </xf>
    <xf numFmtId="4" fontId="50" fillId="0" borderId="9" xfId="0" applyNumberFormat="1" applyFont="1" applyBorder="1" applyAlignment="1">
      <alignment horizontal="center" shrinkToFi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3" borderId="27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39" fillId="3" borderId="3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9" fillId="3" borderId="31" xfId="0" applyFont="1" applyFill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wrapText="1"/>
    </xf>
    <xf numFmtId="0" fontId="40" fillId="0" borderId="28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8" fillId="3" borderId="1" xfId="0" applyFont="1" applyFill="1" applyBorder="1" applyAlignment="1">
      <alignment horizontal="left" vertical="top" wrapText="1"/>
    </xf>
    <xf numFmtId="0" fontId="50" fillId="2" borderId="59" xfId="0" applyFont="1" applyFill="1" applyBorder="1" applyAlignment="1">
      <alignment horizontal="center" wrapText="1"/>
    </xf>
    <xf numFmtId="0" fontId="50" fillId="0" borderId="78" xfId="0" applyFont="1" applyBorder="1" applyAlignment="1">
      <alignment horizontal="left" vertical="center" wrapText="1"/>
    </xf>
    <xf numFmtId="0" fontId="50" fillId="0" borderId="81" xfId="0" applyFont="1" applyBorder="1" applyAlignment="1">
      <alignment horizontal="center" wrapText="1"/>
    </xf>
    <xf numFmtId="0" fontId="50" fillId="0" borderId="82" xfId="0" applyFont="1" applyBorder="1" applyAlignment="1">
      <alignment horizontal="center" wrapText="1"/>
    </xf>
    <xf numFmtId="0" fontId="50" fillId="0" borderId="59" xfId="0" applyFont="1" applyBorder="1" applyAlignment="1">
      <alignment horizontal="center" wrapText="1"/>
    </xf>
    <xf numFmtId="0" fontId="50" fillId="0" borderId="60" xfId="0" applyFont="1" applyBorder="1" applyAlignment="1">
      <alignment horizontal="center" wrapText="1"/>
    </xf>
    <xf numFmtId="0" fontId="39" fillId="0" borderId="1" xfId="0" applyFont="1" applyBorder="1" applyAlignment="1" applyProtection="1">
      <alignment horizontal="center" wrapText="1"/>
      <protection locked="0"/>
    </xf>
    <xf numFmtId="0" fontId="39" fillId="0" borderId="19" xfId="0" applyFont="1" applyBorder="1" applyAlignment="1" applyProtection="1">
      <alignment horizontal="center" wrapText="1"/>
      <protection locked="0"/>
    </xf>
    <xf numFmtId="0" fontId="39" fillId="0" borderId="45" xfId="0" applyFont="1" applyBorder="1" applyAlignment="1" applyProtection="1">
      <alignment horizontal="center" wrapText="1"/>
      <protection locked="0"/>
    </xf>
    <xf numFmtId="0" fontId="39" fillId="0" borderId="36" xfId="0" applyFont="1" applyBorder="1" applyAlignment="1" applyProtection="1">
      <alignment horizontal="center" wrapText="1"/>
      <protection locked="0"/>
    </xf>
    <xf numFmtId="0" fontId="39" fillId="0" borderId="27" xfId="0" applyFont="1" applyBorder="1" applyAlignment="1" applyProtection="1">
      <alignment horizontal="center" wrapText="1"/>
      <protection locked="0"/>
    </xf>
    <xf numFmtId="0" fontId="39" fillId="0" borderId="28" xfId="0" applyFont="1" applyBorder="1" applyAlignment="1" applyProtection="1">
      <alignment horizontal="center" wrapText="1"/>
      <protection locked="0"/>
    </xf>
    <xf numFmtId="0" fontId="39" fillId="0" borderId="29" xfId="0" applyFont="1" applyBorder="1" applyAlignment="1" applyProtection="1">
      <alignment horizontal="center" wrapText="1"/>
      <protection locked="0"/>
    </xf>
    <xf numFmtId="0" fontId="39" fillId="0" borderId="30" xfId="0" applyFont="1" applyBorder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39" fillId="0" borderId="31" xfId="0" applyFont="1" applyBorder="1" applyAlignment="1" applyProtection="1">
      <alignment horizontal="center" wrapText="1"/>
      <protection locked="0"/>
    </xf>
    <xf numFmtId="0" fontId="39" fillId="0" borderId="22" xfId="0" applyFont="1" applyBorder="1" applyAlignment="1" applyProtection="1">
      <alignment horizontal="center" wrapText="1"/>
      <protection locked="0"/>
    </xf>
    <xf numFmtId="0" fontId="39" fillId="0" borderId="23" xfId="0" applyFont="1" applyBorder="1" applyAlignment="1" applyProtection="1">
      <alignment horizontal="center" wrapText="1"/>
      <protection locked="0"/>
    </xf>
    <xf numFmtId="0" fontId="39" fillId="0" borderId="24" xfId="0" applyFont="1" applyBorder="1" applyAlignment="1" applyProtection="1">
      <alignment horizontal="center" wrapText="1"/>
      <protection locked="0"/>
    </xf>
    <xf numFmtId="1" fontId="50" fillId="0" borderId="9" xfId="0" applyNumberFormat="1" applyFont="1" applyBorder="1" applyAlignment="1" applyProtection="1">
      <alignment horizontal="center" vertical="center" wrapText="1"/>
      <protection locked="0"/>
    </xf>
    <xf numFmtId="1" fontId="50" fillId="0" borderId="32" xfId="0" applyNumberFormat="1" applyFont="1" applyBorder="1" applyAlignment="1" applyProtection="1">
      <alignment horizontal="center" vertical="center" wrapText="1"/>
      <protection locked="0"/>
    </xf>
    <xf numFmtId="0" fontId="51" fillId="3" borderId="32" xfId="0" applyFont="1" applyFill="1" applyBorder="1" applyAlignment="1" applyProtection="1">
      <alignment horizontal="center" vertical="center" wrapText="1"/>
    </xf>
    <xf numFmtId="0" fontId="51" fillId="3" borderId="1" xfId="0" applyFont="1" applyFill="1" applyBorder="1" applyAlignment="1" applyProtection="1">
      <alignment horizontal="center" vertical="center" wrapText="1"/>
    </xf>
    <xf numFmtId="0" fontId="39" fillId="0" borderId="26" xfId="0" applyFont="1" applyBorder="1" applyAlignment="1" applyProtection="1">
      <alignment horizontal="center" wrapText="1"/>
      <protection locked="0"/>
    </xf>
    <xf numFmtId="0" fontId="39" fillId="0" borderId="9" xfId="0" applyFont="1" applyBorder="1" applyAlignment="1" applyProtection="1">
      <alignment horizontal="center" wrapText="1"/>
      <protection locked="0"/>
    </xf>
    <xf numFmtId="0" fontId="39" fillId="0" borderId="32" xfId="0" applyFont="1" applyBorder="1" applyAlignment="1" applyProtection="1">
      <alignment horizontal="center" wrapText="1"/>
      <protection locked="0"/>
    </xf>
    <xf numFmtId="0" fontId="50" fillId="3" borderId="26" xfId="0" applyFont="1" applyFill="1" applyBorder="1" applyAlignment="1">
      <alignment horizontal="left" vertical="top" wrapText="1"/>
    </xf>
    <xf numFmtId="0" fontId="50" fillId="3" borderId="9" xfId="0" applyFont="1" applyFill="1" applyBorder="1" applyAlignment="1">
      <alignment horizontal="left" vertical="top" wrapText="1"/>
    </xf>
    <xf numFmtId="0" fontId="50" fillId="3" borderId="32" xfId="0" applyFont="1" applyFill="1" applyBorder="1" applyAlignment="1">
      <alignment horizontal="left" vertical="top" wrapText="1"/>
    </xf>
    <xf numFmtId="0" fontId="51" fillId="3" borderId="1" xfId="0" applyFont="1" applyFill="1" applyBorder="1" applyAlignment="1">
      <alignment horizontal="center" vertical="top" wrapText="1"/>
    </xf>
    <xf numFmtId="0" fontId="51" fillId="0" borderId="28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4" fontId="50" fillId="0" borderId="9" xfId="0" applyNumberFormat="1" applyFont="1" applyBorder="1" applyAlignment="1" applyProtection="1">
      <alignment horizontal="left" vertical="top" wrapText="1"/>
      <protection locked="0"/>
    </xf>
    <xf numFmtId="4" fontId="50" fillId="0" borderId="32" xfId="0" applyNumberFormat="1" applyFont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wrapText="1"/>
    </xf>
    <xf numFmtId="0" fontId="51" fillId="3" borderId="1" xfId="0" applyFont="1" applyFill="1" applyBorder="1" applyAlignment="1">
      <alignment horizontal="left" vertical="top" wrapText="1"/>
    </xf>
    <xf numFmtId="0" fontId="50" fillId="0" borderId="30" xfId="0" applyFont="1" applyBorder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 horizontal="left" vertical="top" wrapText="1"/>
      <protection locked="0"/>
    </xf>
    <xf numFmtId="0" fontId="50" fillId="0" borderId="31" xfId="0" applyFont="1" applyBorder="1" applyAlignment="1" applyProtection="1">
      <alignment horizontal="left" vertical="top" wrapText="1"/>
      <protection locked="0"/>
    </xf>
    <xf numFmtId="0" fontId="50" fillId="0" borderId="22" xfId="0" applyFont="1" applyBorder="1" applyAlignment="1" applyProtection="1">
      <alignment horizontal="left" vertical="top" wrapText="1"/>
      <protection locked="0"/>
    </xf>
    <xf numFmtId="0" fontId="50" fillId="0" borderId="23" xfId="0" applyFont="1" applyBorder="1" applyAlignment="1" applyProtection="1">
      <alignment horizontal="left" vertical="top" wrapText="1"/>
      <protection locked="0"/>
    </xf>
    <xf numFmtId="0" fontId="50" fillId="0" borderId="24" xfId="0" applyFont="1" applyBorder="1" applyAlignment="1" applyProtection="1">
      <alignment horizontal="left" vertical="top" wrapText="1"/>
      <protection locked="0"/>
    </xf>
    <xf numFmtId="0" fontId="51" fillId="3" borderId="26" xfId="0" applyFont="1" applyFill="1" applyBorder="1" applyAlignment="1">
      <alignment horizontal="left" vertical="top" wrapText="1"/>
    </xf>
    <xf numFmtId="0" fontId="51" fillId="3" borderId="9" xfId="0" applyFont="1" applyFill="1" applyBorder="1" applyAlignment="1">
      <alignment horizontal="left" vertical="top" wrapText="1"/>
    </xf>
    <xf numFmtId="0" fontId="51" fillId="3" borderId="32" xfId="0" applyFont="1" applyFill="1" applyBorder="1" applyAlignment="1">
      <alignment horizontal="left" vertical="top" wrapText="1"/>
    </xf>
    <xf numFmtId="0" fontId="51" fillId="0" borderId="9" xfId="0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 applyProtection="1">
      <alignment horizontal="center" vertical="center" wrapText="1"/>
      <protection locked="0"/>
    </xf>
    <xf numFmtId="0" fontId="51" fillId="0" borderId="27" xfId="0" applyFont="1" applyBorder="1" applyAlignment="1">
      <alignment horizontal="left" vertical="top" wrapText="1"/>
    </xf>
    <xf numFmtId="0" fontId="51" fillId="0" borderId="30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1" fillId="3" borderId="26" xfId="0" applyFont="1" applyFill="1" applyBorder="1" applyAlignment="1">
      <alignment horizontal="left" vertical="center" wrapText="1"/>
    </xf>
    <xf numFmtId="0" fontId="51" fillId="3" borderId="9" xfId="0" applyFont="1" applyFill="1" applyBorder="1" applyAlignment="1">
      <alignment horizontal="left" vertical="center" wrapText="1"/>
    </xf>
    <xf numFmtId="0" fontId="51" fillId="3" borderId="32" xfId="0" applyFont="1" applyFill="1" applyBorder="1" applyAlignment="1">
      <alignment horizontal="left" vertical="center" wrapText="1"/>
    </xf>
    <xf numFmtId="0" fontId="50" fillId="2" borderId="9" xfId="0" applyFont="1" applyFill="1" applyBorder="1" applyAlignment="1" applyProtection="1">
      <alignment horizontal="left" vertical="top" wrapText="1"/>
      <protection locked="0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0" fillId="2" borderId="32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left" vertical="top" wrapText="1"/>
    </xf>
    <xf numFmtId="0" fontId="50" fillId="2" borderId="32" xfId="0" applyFont="1" applyFill="1" applyBorder="1" applyAlignment="1">
      <alignment horizontal="left" vertical="top" wrapText="1"/>
    </xf>
    <xf numFmtId="0" fontId="51" fillId="3" borderId="27" xfId="0" applyFont="1" applyFill="1" applyBorder="1" applyAlignment="1">
      <alignment horizontal="left" vertical="center" wrapText="1"/>
    </xf>
    <xf numFmtId="0" fontId="51" fillId="3" borderId="28" xfId="0" applyFont="1" applyFill="1" applyBorder="1" applyAlignment="1">
      <alignment horizontal="left" vertical="center" wrapText="1"/>
    </xf>
    <xf numFmtId="0" fontId="51" fillId="3" borderId="29" xfId="0" applyFont="1" applyFill="1" applyBorder="1" applyAlignment="1">
      <alignment horizontal="left" vertical="center" wrapText="1"/>
    </xf>
    <xf numFmtId="0" fontId="51" fillId="3" borderId="22" xfId="0" applyFont="1" applyFill="1" applyBorder="1" applyAlignment="1">
      <alignment horizontal="left" vertical="center" wrapText="1"/>
    </xf>
    <xf numFmtId="0" fontId="51" fillId="3" borderId="23" xfId="0" applyFont="1" applyFill="1" applyBorder="1" applyAlignment="1">
      <alignment horizontal="left" vertical="center" wrapText="1"/>
    </xf>
    <xf numFmtId="0" fontId="51" fillId="3" borderId="24" xfId="0" applyFont="1" applyFill="1" applyBorder="1" applyAlignment="1">
      <alignment horizontal="left" vertical="center" wrapText="1"/>
    </xf>
    <xf numFmtId="0" fontId="50" fillId="0" borderId="28" xfId="0" applyFont="1" applyBorder="1" applyAlignment="1" applyProtection="1">
      <alignment horizontal="left" vertical="top" wrapText="1"/>
      <protection locked="0"/>
    </xf>
    <xf numFmtId="0" fontId="50" fillId="0" borderId="29" xfId="0" applyFont="1" applyBorder="1" applyAlignment="1" applyProtection="1">
      <alignment horizontal="left" vertical="top" wrapText="1"/>
      <protection locked="0"/>
    </xf>
    <xf numFmtId="0" fontId="51" fillId="0" borderId="23" xfId="0" applyFont="1" applyBorder="1" applyAlignment="1">
      <alignment horizontal="center" wrapText="1"/>
    </xf>
    <xf numFmtId="0" fontId="50" fillId="2" borderId="28" xfId="0" applyFont="1" applyFill="1" applyBorder="1" applyAlignment="1" applyProtection="1">
      <alignment horizontal="center" vertical="top" wrapText="1"/>
      <protection locked="0"/>
    </xf>
    <xf numFmtId="0" fontId="50" fillId="2" borderId="29" xfId="0" applyFont="1" applyFill="1" applyBorder="1" applyAlignment="1" applyProtection="1">
      <alignment horizontal="center" vertical="top" wrapText="1"/>
      <protection locked="0"/>
    </xf>
    <xf numFmtId="0" fontId="51" fillId="3" borderId="27" xfId="0" applyFont="1" applyFill="1" applyBorder="1" applyAlignment="1">
      <alignment horizontal="center" vertical="center" wrapText="1"/>
    </xf>
    <xf numFmtId="0" fontId="51" fillId="3" borderId="28" xfId="0" applyFont="1" applyFill="1" applyBorder="1" applyAlignment="1">
      <alignment horizontal="center" vertical="center" wrapText="1"/>
    </xf>
    <xf numFmtId="0" fontId="51" fillId="3" borderId="27" xfId="0" applyFont="1" applyFill="1" applyBorder="1" applyAlignment="1">
      <alignment horizontal="left" vertical="top" wrapText="1"/>
    </xf>
    <xf numFmtId="0" fontId="51" fillId="3" borderId="28" xfId="0" applyFont="1" applyFill="1" applyBorder="1" applyAlignment="1">
      <alignment horizontal="left" vertical="top" wrapText="1"/>
    </xf>
    <xf numFmtId="0" fontId="51" fillId="3" borderId="29" xfId="0" applyFont="1" applyFill="1" applyBorder="1" applyAlignment="1">
      <alignment horizontal="left" vertical="top" wrapText="1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3" borderId="22" xfId="0" applyFont="1" applyFill="1" applyBorder="1" applyAlignment="1">
      <alignment horizontal="left" vertical="top" wrapText="1"/>
    </xf>
    <xf numFmtId="0" fontId="50" fillId="3" borderId="23" xfId="0" applyFont="1" applyFill="1" applyBorder="1" applyAlignment="1">
      <alignment horizontal="left" vertical="top" wrapText="1"/>
    </xf>
    <xf numFmtId="0" fontId="50" fillId="3" borderId="24" xfId="0" applyFont="1" applyFill="1" applyBorder="1" applyAlignment="1">
      <alignment horizontal="left" vertical="top" wrapText="1"/>
    </xf>
    <xf numFmtId="0" fontId="50" fillId="0" borderId="22" xfId="0" applyFont="1" applyBorder="1" applyAlignment="1" applyProtection="1">
      <alignment horizontal="center" vertical="top" wrapText="1"/>
      <protection locked="0"/>
    </xf>
    <xf numFmtId="0" fontId="50" fillId="0" borderId="23" xfId="0" applyFont="1" applyBorder="1" applyAlignment="1" applyProtection="1">
      <alignment horizontal="center" vertical="top" wrapText="1"/>
      <protection locked="0"/>
    </xf>
    <xf numFmtId="0" fontId="50" fillId="0" borderId="24" xfId="0" applyFont="1" applyBorder="1" applyAlignment="1" applyProtection="1">
      <alignment horizontal="center" vertical="top" wrapText="1"/>
      <protection locked="0"/>
    </xf>
    <xf numFmtId="49" fontId="50" fillId="0" borderId="22" xfId="0" applyNumberFormat="1" applyFont="1" applyBorder="1" applyAlignment="1" applyProtection="1">
      <alignment horizontal="center" vertical="top" wrapText="1"/>
      <protection locked="0"/>
    </xf>
    <xf numFmtId="49" fontId="50" fillId="0" borderId="23" xfId="0" applyNumberFormat="1" applyFont="1" applyBorder="1" applyAlignment="1" applyProtection="1">
      <alignment horizontal="center" vertical="top" wrapText="1"/>
      <protection locked="0"/>
    </xf>
    <xf numFmtId="49" fontId="50" fillId="0" borderId="24" xfId="0" applyNumberFormat="1" applyFont="1" applyBorder="1" applyAlignment="1" applyProtection="1">
      <alignment horizontal="center" vertical="top" wrapText="1"/>
      <protection locked="0"/>
    </xf>
    <xf numFmtId="0" fontId="50" fillId="0" borderId="9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vertical="center" wrapText="1"/>
      <protection locked="0"/>
    </xf>
    <xf numFmtId="4" fontId="50" fillId="0" borderId="9" xfId="0" applyNumberFormat="1" applyFont="1" applyBorder="1" applyAlignment="1" applyProtection="1">
      <alignment horizontal="center" vertical="center" wrapText="1"/>
      <protection locked="0"/>
    </xf>
    <xf numFmtId="4" fontId="50" fillId="0" borderId="32" xfId="0" applyNumberFormat="1" applyFont="1" applyBorder="1" applyAlignment="1" applyProtection="1">
      <alignment horizontal="center" vertical="center" wrapText="1"/>
      <protection locked="0"/>
    </xf>
    <xf numFmtId="0" fontId="50" fillId="3" borderId="27" xfId="0" applyFont="1" applyFill="1" applyBorder="1" applyAlignment="1">
      <alignment horizontal="left" vertical="top" wrapText="1"/>
    </xf>
    <xf numFmtId="0" fontId="50" fillId="3" borderId="28" xfId="0" applyFont="1" applyFill="1" applyBorder="1" applyAlignment="1">
      <alignment horizontal="left" vertical="top" wrapText="1"/>
    </xf>
    <xf numFmtId="0" fontId="50" fillId="3" borderId="29" xfId="0" applyFont="1" applyFill="1" applyBorder="1" applyAlignment="1">
      <alignment horizontal="left" vertical="top" wrapText="1"/>
    </xf>
    <xf numFmtId="0" fontId="50" fillId="3" borderId="30" xfId="0" applyFont="1" applyFill="1" applyBorder="1" applyAlignment="1">
      <alignment horizontal="left" vertical="top" wrapText="1"/>
    </xf>
    <xf numFmtId="0" fontId="50" fillId="3" borderId="0" xfId="0" applyFont="1" applyFill="1" applyAlignment="1">
      <alignment horizontal="left" vertical="top" wrapText="1"/>
    </xf>
    <xf numFmtId="0" fontId="50" fillId="3" borderId="31" xfId="0" applyFont="1" applyFill="1" applyBorder="1" applyAlignment="1">
      <alignment horizontal="left" vertical="top" wrapText="1"/>
    </xf>
    <xf numFmtId="0" fontId="50" fillId="0" borderId="23" xfId="0" applyFont="1" applyBorder="1" applyAlignment="1">
      <alignment horizontal="center" wrapText="1"/>
    </xf>
    <xf numFmtId="0" fontId="51" fillId="3" borderId="26" xfId="0" applyFont="1" applyFill="1" applyBorder="1" applyAlignment="1">
      <alignment horizontal="left" wrapText="1"/>
    </xf>
    <xf numFmtId="0" fontId="51" fillId="3" borderId="9" xfId="0" applyFont="1" applyFill="1" applyBorder="1" applyAlignment="1">
      <alignment horizontal="left" wrapText="1"/>
    </xf>
    <xf numFmtId="0" fontId="51" fillId="3" borderId="32" xfId="0" applyFont="1" applyFill="1" applyBorder="1" applyAlignment="1">
      <alignment horizontal="left" wrapText="1"/>
    </xf>
    <xf numFmtId="14" fontId="50" fillId="0" borderId="9" xfId="0" applyNumberFormat="1" applyFont="1" applyBorder="1" applyAlignment="1" applyProtection="1">
      <alignment horizontal="center" vertical="center" wrapText="1"/>
      <protection locked="0"/>
    </xf>
    <xf numFmtId="14" fontId="50" fillId="0" borderId="32" xfId="0" applyNumberFormat="1" applyFont="1" applyBorder="1" applyAlignment="1" applyProtection="1">
      <alignment horizontal="center" vertical="center" wrapText="1"/>
      <protection locked="0"/>
    </xf>
    <xf numFmtId="49" fontId="50" fillId="2" borderId="9" xfId="0" applyNumberFormat="1" applyFont="1" applyFill="1" applyBorder="1" applyAlignment="1">
      <alignment horizontal="left" vertical="top" wrapText="1"/>
    </xf>
    <xf numFmtId="49" fontId="50" fillId="2" borderId="32" xfId="0" applyNumberFormat="1" applyFont="1" applyFill="1" applyBorder="1" applyAlignment="1">
      <alignment horizontal="left" vertical="top" wrapText="1"/>
    </xf>
    <xf numFmtId="0" fontId="39" fillId="0" borderId="28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51" fillId="3" borderId="1" xfId="0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center" wrapText="1"/>
    </xf>
    <xf numFmtId="0" fontId="50" fillId="0" borderId="9" xfId="0" applyFont="1" applyBorder="1" applyAlignment="1" applyProtection="1">
      <alignment horizontal="center" wrapText="1"/>
      <protection locked="0"/>
    </xf>
    <xf numFmtId="0" fontId="50" fillId="0" borderId="32" xfId="0" applyFont="1" applyBorder="1" applyAlignment="1" applyProtection="1">
      <alignment horizontal="center" wrapText="1"/>
      <protection locked="0"/>
    </xf>
    <xf numFmtId="0" fontId="51" fillId="3" borderId="36" xfId="0" applyFont="1" applyFill="1" applyBorder="1" applyAlignment="1">
      <alignment horizontal="left" vertical="top" wrapText="1"/>
    </xf>
    <xf numFmtId="0" fontId="50" fillId="0" borderId="9" xfId="0" applyFont="1" applyBorder="1" applyAlignment="1" applyProtection="1">
      <alignment horizontal="center" vertical="top" wrapText="1"/>
      <protection locked="0"/>
    </xf>
    <xf numFmtId="0" fontId="50" fillId="0" borderId="32" xfId="0" applyFont="1" applyBorder="1" applyAlignment="1" applyProtection="1">
      <alignment horizontal="center" vertical="top" wrapText="1"/>
      <protection locked="0"/>
    </xf>
    <xf numFmtId="0" fontId="51" fillId="3" borderId="30" xfId="0" applyFont="1" applyFill="1" applyBorder="1" applyAlignment="1">
      <alignment horizontal="left" vertical="top" wrapText="1"/>
    </xf>
    <xf numFmtId="0" fontId="51" fillId="3" borderId="0" xfId="0" applyFont="1" applyFill="1" applyAlignment="1">
      <alignment horizontal="left" vertical="top" wrapText="1"/>
    </xf>
    <xf numFmtId="0" fontId="51" fillId="3" borderId="31" xfId="0" applyFont="1" applyFill="1" applyBorder="1" applyAlignment="1">
      <alignment horizontal="left" vertical="top" wrapText="1"/>
    </xf>
    <xf numFmtId="0" fontId="51" fillId="3" borderId="22" xfId="0" applyFont="1" applyFill="1" applyBorder="1" applyAlignment="1">
      <alignment horizontal="left" vertical="top" wrapText="1"/>
    </xf>
    <xf numFmtId="0" fontId="51" fillId="3" borderId="23" xfId="0" applyFont="1" applyFill="1" applyBorder="1" applyAlignment="1">
      <alignment horizontal="left" vertical="top" wrapText="1"/>
    </xf>
    <xf numFmtId="0" fontId="51" fillId="3" borderId="24" xfId="0" applyFont="1" applyFill="1" applyBorder="1" applyAlignment="1">
      <alignment horizontal="left" vertical="top" wrapText="1"/>
    </xf>
    <xf numFmtId="49" fontId="50" fillId="0" borderId="9" xfId="0" applyNumberFormat="1" applyFont="1" applyBorder="1" applyAlignment="1" applyProtection="1">
      <alignment horizontal="center" vertical="center" wrapText="1"/>
      <protection locked="0"/>
    </xf>
    <xf numFmtId="49" fontId="50" fillId="0" borderId="32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51" fillId="2" borderId="9" xfId="0" applyFont="1" applyFill="1" applyBorder="1" applyAlignment="1" applyProtection="1">
      <alignment horizontal="center" vertical="center" wrapText="1"/>
      <protection locked="0"/>
    </xf>
    <xf numFmtId="0" fontId="51" fillId="2" borderId="32" xfId="0" applyFont="1" applyFill="1" applyBorder="1" applyAlignment="1" applyProtection="1">
      <alignment horizontal="center" vertical="center" wrapText="1"/>
      <protection locked="0"/>
    </xf>
    <xf numFmtId="0" fontId="51" fillId="3" borderId="2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50" fillId="0" borderId="1" xfId="0" applyFont="1" applyBorder="1" applyAlignment="1" applyProtection="1">
      <alignment horizontal="left" vertical="top" wrapText="1"/>
      <protection locked="0"/>
    </xf>
    <xf numFmtId="14" fontId="50" fillId="0" borderId="1" xfId="0" applyNumberFormat="1" applyFont="1" applyBorder="1" applyAlignment="1" applyProtection="1">
      <alignment horizontal="left" vertical="top" wrapText="1"/>
      <protection locked="0"/>
    </xf>
    <xf numFmtId="0" fontId="51" fillId="0" borderId="27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0" fillId="0" borderId="27" xfId="0" applyFont="1" applyBorder="1" applyAlignment="1" applyProtection="1">
      <alignment horizontal="left" vertical="top" wrapText="1"/>
      <protection locked="0"/>
    </xf>
    <xf numFmtId="0" fontId="51" fillId="3" borderId="19" xfId="0" applyFont="1" applyFill="1" applyBorder="1" applyAlignment="1">
      <alignment horizontal="left" vertical="top" wrapText="1"/>
    </xf>
    <xf numFmtId="0" fontId="51" fillId="0" borderId="27" xfId="0" applyFont="1" applyBorder="1" applyAlignment="1">
      <alignment wrapText="1"/>
    </xf>
    <xf numFmtId="0" fontId="51" fillId="0" borderId="28" xfId="0" applyFont="1" applyBorder="1" applyAlignment="1">
      <alignment wrapText="1"/>
    </xf>
    <xf numFmtId="0" fontId="51" fillId="0" borderId="29" xfId="0" applyFont="1" applyBorder="1" applyAlignment="1">
      <alignment wrapText="1"/>
    </xf>
    <xf numFmtId="0" fontId="51" fillId="3" borderId="19" xfId="0" applyFont="1" applyFill="1" applyBorder="1" applyAlignment="1">
      <alignment horizontal="center" vertical="top" wrapText="1"/>
    </xf>
    <xf numFmtId="0" fontId="39" fillId="0" borderId="1" xfId="0" applyFont="1" applyBorder="1" applyAlignment="1" applyProtection="1">
      <alignment horizontal="left" vertical="top" wrapText="1"/>
      <protection locked="0"/>
    </xf>
    <xf numFmtId="0" fontId="39" fillId="2" borderId="1" xfId="0" applyFont="1" applyFill="1" applyBorder="1" applyAlignment="1" applyProtection="1">
      <alignment horizont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13" fillId="0" borderId="45" xfId="6" applyBorder="1" applyAlignment="1" applyProtection="1">
      <alignment horizontal="center" vertical="center" wrapText="1"/>
      <protection locked="0"/>
    </xf>
    <xf numFmtId="0" fontId="59" fillId="0" borderId="45" xfId="6" applyFont="1" applyBorder="1" applyAlignment="1" applyProtection="1">
      <alignment horizontal="center" vertical="center" wrapText="1"/>
      <protection locked="0"/>
    </xf>
    <xf numFmtId="0" fontId="59" fillId="0" borderId="45" xfId="6" applyFont="1" applyBorder="1" applyAlignment="1">
      <alignment horizontal="center" vertical="center" wrapText="1"/>
    </xf>
    <xf numFmtId="0" fontId="49" fillId="0" borderId="45" xfId="0" applyFont="1" applyBorder="1" applyAlignment="1" applyProtection="1">
      <alignment horizontal="center" vertical="center" wrapText="1"/>
      <protection locked="0"/>
    </xf>
    <xf numFmtId="0" fontId="51" fillId="0" borderId="1" xfId="0" applyFont="1" applyBorder="1" applyAlignment="1">
      <alignment horizontal="left" vertical="top" wrapText="1"/>
    </xf>
    <xf numFmtId="0" fontId="50" fillId="2" borderId="22" xfId="0" applyFont="1" applyFill="1" applyBorder="1" applyAlignment="1" applyProtection="1">
      <alignment horizontal="left" vertical="top" wrapText="1"/>
    </xf>
    <xf numFmtId="0" fontId="50" fillId="2" borderId="23" xfId="0" applyFont="1" applyFill="1" applyBorder="1" applyAlignment="1" applyProtection="1">
      <alignment horizontal="left" vertical="top" wrapText="1"/>
    </xf>
    <xf numFmtId="0" fontId="50" fillId="2" borderId="24" xfId="0" applyFont="1" applyFill="1" applyBorder="1" applyAlignment="1" applyProtection="1">
      <alignment horizontal="left" vertical="top" wrapText="1"/>
    </xf>
    <xf numFmtId="0" fontId="50" fillId="2" borderId="22" xfId="0" applyFont="1" applyFill="1" applyBorder="1" applyAlignment="1" applyProtection="1">
      <alignment horizontal="left" vertical="top" wrapText="1"/>
      <protection locked="0"/>
    </xf>
    <xf numFmtId="0" fontId="50" fillId="2" borderId="23" xfId="0" applyFont="1" applyFill="1" applyBorder="1" applyAlignment="1" applyProtection="1">
      <alignment horizontal="left" vertical="top" wrapText="1"/>
      <protection locked="0"/>
    </xf>
    <xf numFmtId="0" fontId="50" fillId="2" borderId="24" xfId="0" applyFont="1" applyFill="1" applyBorder="1" applyAlignment="1" applyProtection="1">
      <alignment horizontal="left" vertical="top" wrapText="1"/>
      <protection locked="0"/>
    </xf>
    <xf numFmtId="14" fontId="50" fillId="2" borderId="22" xfId="0" applyNumberFormat="1" applyFont="1" applyFill="1" applyBorder="1" applyAlignment="1" applyProtection="1">
      <alignment horizontal="left" vertical="top" wrapText="1"/>
      <protection locked="0"/>
    </xf>
    <xf numFmtId="14" fontId="50" fillId="2" borderId="23" xfId="0" applyNumberFormat="1" applyFont="1" applyFill="1" applyBorder="1" applyAlignment="1" applyProtection="1">
      <alignment horizontal="left" vertical="top" wrapText="1"/>
      <protection locked="0"/>
    </xf>
    <xf numFmtId="14" fontId="50" fillId="2" borderId="24" xfId="0" applyNumberFormat="1" applyFont="1" applyFill="1" applyBorder="1" applyAlignment="1" applyProtection="1">
      <alignment horizontal="left" vertical="top" wrapText="1"/>
      <protection locked="0"/>
    </xf>
    <xf numFmtId="14" fontId="50" fillId="2" borderId="26" xfId="0" applyNumberFormat="1" applyFont="1" applyFill="1" applyBorder="1" applyAlignment="1" applyProtection="1">
      <alignment horizontal="left" vertical="top" wrapText="1"/>
      <protection locked="0"/>
    </xf>
    <xf numFmtId="14" fontId="50" fillId="2" borderId="9" xfId="0" applyNumberFormat="1" applyFont="1" applyFill="1" applyBorder="1" applyAlignment="1" applyProtection="1">
      <alignment horizontal="left" vertical="top" wrapText="1"/>
      <protection locked="0"/>
    </xf>
    <xf numFmtId="14" fontId="50" fillId="2" borderId="32" xfId="0" applyNumberFormat="1" applyFont="1" applyFill="1" applyBorder="1" applyAlignment="1" applyProtection="1">
      <alignment horizontal="left" vertical="top" wrapText="1"/>
      <protection locked="0"/>
    </xf>
    <xf numFmtId="0" fontId="50" fillId="2" borderId="22" xfId="0" applyFont="1" applyFill="1" applyBorder="1" applyAlignment="1" applyProtection="1">
      <alignment horizontal="left" vertical="center" wrapText="1"/>
    </xf>
    <xf numFmtId="0" fontId="50" fillId="2" borderId="23" xfId="0" applyFont="1" applyFill="1" applyBorder="1" applyAlignment="1" applyProtection="1">
      <alignment horizontal="left" vertical="center" wrapText="1"/>
    </xf>
    <xf numFmtId="0" fontId="50" fillId="2" borderId="24" xfId="0" applyFont="1" applyFill="1" applyBorder="1" applyAlignment="1" applyProtection="1">
      <alignment horizontal="left" vertical="center" wrapText="1"/>
    </xf>
    <xf numFmtId="0" fontId="51" fillId="0" borderId="27" xfId="0" applyFont="1" applyBorder="1" applyAlignment="1">
      <alignment vertical="top" wrapText="1"/>
    </xf>
    <xf numFmtId="0" fontId="51" fillId="0" borderId="30" xfId="0" applyFont="1" applyBorder="1" applyAlignment="1">
      <alignment vertical="top" wrapText="1"/>
    </xf>
    <xf numFmtId="0" fontId="51" fillId="0" borderId="22" xfId="0" applyFont="1" applyBorder="1" applyAlignment="1">
      <alignment vertical="top" wrapText="1"/>
    </xf>
    <xf numFmtId="0" fontId="50" fillId="2" borderId="26" xfId="0" applyFont="1" applyFill="1" applyBorder="1" applyAlignment="1" applyProtection="1">
      <alignment horizontal="left" vertical="top" wrapText="1"/>
      <protection locked="0"/>
    </xf>
    <xf numFmtId="0" fontId="50" fillId="2" borderId="32" xfId="0" applyFont="1" applyFill="1" applyBorder="1" applyAlignment="1" applyProtection="1">
      <alignment horizontal="left" vertical="top" wrapText="1"/>
      <protection locked="0"/>
    </xf>
    <xf numFmtId="0" fontId="51" fillId="2" borderId="27" xfId="0" applyFont="1" applyFill="1" applyBorder="1" applyAlignment="1">
      <alignment horizontal="left" vertical="top" wrapText="1"/>
    </xf>
    <xf numFmtId="0" fontId="51" fillId="2" borderId="28" xfId="0" applyFont="1" applyFill="1" applyBorder="1" applyAlignment="1">
      <alignment horizontal="left" vertical="top" wrapText="1"/>
    </xf>
    <xf numFmtId="0" fontId="51" fillId="2" borderId="29" xfId="0" applyFont="1" applyFill="1" applyBorder="1" applyAlignment="1">
      <alignment horizontal="left" vertical="top" wrapText="1"/>
    </xf>
    <xf numFmtId="0" fontId="50" fillId="0" borderId="27" xfId="0" applyFont="1" applyBorder="1" applyAlignment="1">
      <alignment horizontal="center" wrapText="1"/>
    </xf>
    <xf numFmtId="1" fontId="50" fillId="0" borderId="9" xfId="0" applyNumberFormat="1" applyFont="1" applyBorder="1" applyAlignment="1" applyProtection="1">
      <alignment horizontal="center" wrapText="1"/>
      <protection locked="0"/>
    </xf>
    <xf numFmtId="1" fontId="50" fillId="0" borderId="32" xfId="0" applyNumberFormat="1" applyFont="1" applyBorder="1" applyAlignment="1" applyProtection="1">
      <alignment horizontal="center" wrapText="1"/>
      <protection locked="0"/>
    </xf>
    <xf numFmtId="3" fontId="50" fillId="0" borderId="9" xfId="0" applyNumberFormat="1" applyFont="1" applyBorder="1" applyAlignment="1" applyProtection="1">
      <alignment horizontal="center" vertical="center" wrapText="1"/>
      <protection locked="0"/>
    </xf>
    <xf numFmtId="3" fontId="50" fillId="0" borderId="32" xfId="0" applyNumberFormat="1" applyFont="1" applyBorder="1" applyAlignment="1" applyProtection="1">
      <alignment horizontal="center" vertical="center" wrapText="1"/>
      <protection locked="0"/>
    </xf>
    <xf numFmtId="10" fontId="50" fillId="0" borderId="9" xfId="1" applyNumberFormat="1" applyFont="1" applyBorder="1" applyAlignment="1" applyProtection="1">
      <alignment horizontal="center" vertical="center" wrapText="1"/>
      <protection locked="0"/>
    </xf>
    <xf numFmtId="10" fontId="50" fillId="0" borderId="32" xfId="1" applyNumberFormat="1" applyFont="1" applyBorder="1" applyAlignment="1" applyProtection="1">
      <alignment horizontal="center" vertical="center" wrapText="1"/>
      <protection locked="0"/>
    </xf>
    <xf numFmtId="10" fontId="50" fillId="0" borderId="9" xfId="1" applyNumberFormat="1" applyFont="1" applyBorder="1" applyAlignment="1">
      <alignment horizontal="center" vertical="center" wrapText="1"/>
    </xf>
    <xf numFmtId="10" fontId="50" fillId="0" borderId="32" xfId="1" applyNumberFormat="1" applyFont="1" applyBorder="1" applyAlignment="1">
      <alignment horizontal="center" vertical="center" wrapText="1"/>
    </xf>
    <xf numFmtId="0" fontId="50" fillId="0" borderId="26" xfId="0" applyFont="1" applyBorder="1" applyAlignment="1" applyProtection="1">
      <alignment horizontal="left" vertical="top" wrapText="1"/>
      <protection locked="0"/>
    </xf>
    <xf numFmtId="0" fontId="50" fillId="0" borderId="9" xfId="0" applyFont="1" applyBorder="1" applyAlignment="1" applyProtection="1">
      <alignment horizontal="left" vertical="top" wrapText="1"/>
      <protection locked="0"/>
    </xf>
    <xf numFmtId="0" fontId="50" fillId="0" borderId="32" xfId="0" applyFont="1" applyBorder="1" applyAlignment="1" applyProtection="1">
      <alignment horizontal="left" vertical="top" wrapText="1"/>
      <protection locked="0"/>
    </xf>
    <xf numFmtId="0" fontId="51" fillId="3" borderId="26" xfId="0" applyFont="1" applyFill="1" applyBorder="1" applyAlignment="1" applyProtection="1">
      <alignment horizontal="left" vertical="center" wrapText="1"/>
      <protection locked="0"/>
    </xf>
    <xf numFmtId="0" fontId="51" fillId="3" borderId="9" xfId="0" applyFont="1" applyFill="1" applyBorder="1" applyAlignment="1" applyProtection="1">
      <alignment horizontal="left" vertical="center" wrapText="1"/>
      <protection locked="0"/>
    </xf>
    <xf numFmtId="0" fontId="51" fillId="3" borderId="32" xfId="0" applyFont="1" applyFill="1" applyBorder="1" applyAlignment="1" applyProtection="1">
      <alignment horizontal="left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0" fontId="51" fillId="3" borderId="19" xfId="0" applyFont="1" applyFill="1" applyBorder="1" applyAlignment="1">
      <alignment horizontal="center" vertical="center" wrapText="1"/>
    </xf>
    <xf numFmtId="0" fontId="51" fillId="3" borderId="55" xfId="0" applyFont="1" applyFill="1" applyBorder="1" applyAlignment="1">
      <alignment horizontal="center" wrapText="1"/>
    </xf>
    <xf numFmtId="0" fontId="51" fillId="3" borderId="56" xfId="0" applyFont="1" applyFill="1" applyBorder="1" applyAlignment="1">
      <alignment horizontal="center" wrapText="1"/>
    </xf>
    <xf numFmtId="0" fontId="51" fillId="3" borderId="57" xfId="0" applyFont="1" applyFill="1" applyBorder="1" applyAlignment="1">
      <alignment horizontal="center" wrapText="1"/>
    </xf>
    <xf numFmtId="0" fontId="51" fillId="3" borderId="59" xfId="0" applyFont="1" applyFill="1" applyBorder="1" applyAlignment="1">
      <alignment horizontal="center" vertical="center" wrapText="1"/>
    </xf>
    <xf numFmtId="0" fontId="51" fillId="3" borderId="60" xfId="0" applyFont="1" applyFill="1" applyBorder="1" applyAlignment="1">
      <alignment horizontal="center" vertical="center" wrapText="1"/>
    </xf>
    <xf numFmtId="0" fontId="51" fillId="0" borderId="27" xfId="0" applyFont="1" applyBorder="1" applyAlignment="1" applyProtection="1">
      <alignment vertical="top" wrapText="1"/>
      <protection locked="0"/>
    </xf>
    <xf numFmtId="0" fontId="51" fillId="0" borderId="30" xfId="0" applyFont="1" applyBorder="1" applyAlignment="1" applyProtection="1">
      <alignment vertical="top" wrapText="1"/>
      <protection locked="0"/>
    </xf>
    <xf numFmtId="0" fontId="51" fillId="0" borderId="22" xfId="0" applyFont="1" applyBorder="1" applyAlignment="1" applyProtection="1">
      <alignment vertical="top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0" fontId="51" fillId="3" borderId="30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51" fillId="3" borderId="31" xfId="0" applyFont="1" applyFill="1" applyBorder="1" applyAlignment="1">
      <alignment horizontal="center" vertical="center" wrapText="1"/>
    </xf>
    <xf numFmtId="0" fontId="50" fillId="0" borderId="28" xfId="0" applyFont="1" applyBorder="1" applyAlignment="1" applyProtection="1">
      <alignment horizontal="center" wrapText="1"/>
      <protection locked="0"/>
    </xf>
    <xf numFmtId="0" fontId="51" fillId="0" borderId="28" xfId="0" applyFont="1" applyBorder="1" applyAlignment="1" applyProtection="1">
      <alignment horizontal="left" vertical="top" wrapText="1"/>
      <protection locked="0"/>
    </xf>
    <xf numFmtId="0" fontId="51" fillId="0" borderId="29" xfId="0" applyFont="1" applyBorder="1" applyAlignment="1" applyProtection="1">
      <alignment horizontal="left" vertical="top" wrapText="1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51" fillId="0" borderId="31" xfId="0" applyFont="1" applyBorder="1" applyAlignment="1" applyProtection="1">
      <alignment horizontal="left" vertical="top" wrapText="1"/>
      <protection locked="0"/>
    </xf>
    <xf numFmtId="0" fontId="51" fillId="0" borderId="23" xfId="0" applyFont="1" applyBorder="1" applyAlignment="1" applyProtection="1">
      <alignment horizontal="left" vertical="top" wrapText="1"/>
      <protection locked="0"/>
    </xf>
    <xf numFmtId="0" fontId="51" fillId="0" borderId="24" xfId="0" applyFont="1" applyBorder="1" applyAlignment="1" applyProtection="1">
      <alignment horizontal="left" vertical="top" wrapText="1"/>
      <protection locked="0"/>
    </xf>
    <xf numFmtId="0" fontId="51" fillId="3" borderId="58" xfId="0" applyFont="1" applyFill="1" applyBorder="1" applyAlignment="1">
      <alignment horizontal="center" vertical="center" wrapText="1"/>
    </xf>
    <xf numFmtId="0" fontId="51" fillId="3" borderId="27" xfId="0" applyFont="1" applyFill="1" applyBorder="1" applyAlignment="1" applyProtection="1">
      <alignment horizontal="center" vertical="center" wrapText="1"/>
    </xf>
    <xf numFmtId="0" fontId="51" fillId="3" borderId="28" xfId="0" applyFont="1" applyFill="1" applyBorder="1" applyAlignment="1" applyProtection="1">
      <alignment horizontal="center" vertical="center" wrapText="1"/>
    </xf>
    <xf numFmtId="0" fontId="51" fillId="3" borderId="29" xfId="0" applyFont="1" applyFill="1" applyBorder="1" applyAlignment="1" applyProtection="1">
      <alignment horizontal="center" vertical="center" wrapText="1"/>
    </xf>
    <xf numFmtId="0" fontId="51" fillId="3" borderId="22" xfId="0" applyFont="1" applyFill="1" applyBorder="1" applyAlignment="1" applyProtection="1">
      <alignment horizontal="center" vertical="center" wrapText="1"/>
    </xf>
    <xf numFmtId="0" fontId="51" fillId="3" borderId="23" xfId="0" applyFont="1" applyFill="1" applyBorder="1" applyAlignment="1" applyProtection="1">
      <alignment horizontal="center" vertical="center" wrapText="1"/>
    </xf>
    <xf numFmtId="0" fontId="51" fillId="3" borderId="24" xfId="0" applyFont="1" applyFill="1" applyBorder="1" applyAlignment="1" applyProtection="1">
      <alignment horizontal="center" vertical="center" wrapText="1"/>
    </xf>
    <xf numFmtId="0" fontId="39" fillId="2" borderId="32" xfId="0" applyFont="1" applyFill="1" applyBorder="1" applyAlignment="1" applyProtection="1">
      <alignment horizontal="center" wrapText="1"/>
      <protection locked="0"/>
    </xf>
    <xf numFmtId="0" fontId="51" fillId="0" borderId="23" xfId="0" applyFont="1" applyBorder="1" applyAlignment="1" applyProtection="1">
      <alignment horizontal="center" wrapText="1"/>
      <protection locked="0"/>
    </xf>
    <xf numFmtId="0" fontId="50" fillId="0" borderId="26" xfId="0" applyFont="1" applyBorder="1" applyAlignment="1" applyProtection="1">
      <alignment horizontal="center" vertical="top" wrapText="1"/>
      <protection locked="0"/>
    </xf>
    <xf numFmtId="0" fontId="51" fillId="0" borderId="9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39" fillId="0" borderId="32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center" wrapText="1"/>
      <protection locked="0"/>
    </xf>
    <xf numFmtId="0" fontId="50" fillId="0" borderId="0" xfId="0" applyFont="1" applyAlignment="1">
      <alignment horizontal="center" wrapText="1"/>
    </xf>
    <xf numFmtId="0" fontId="50" fillId="0" borderId="30" xfId="0" applyFont="1" applyBorder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50" fillId="0" borderId="31" xfId="0" applyFont="1" applyBorder="1" applyAlignment="1" applyProtection="1">
      <alignment horizontal="left" wrapText="1"/>
      <protection locked="0"/>
    </xf>
    <xf numFmtId="0" fontId="50" fillId="0" borderId="22" xfId="0" applyFont="1" applyBorder="1" applyAlignment="1" applyProtection="1">
      <alignment horizontal="left" wrapText="1"/>
      <protection locked="0"/>
    </xf>
    <xf numFmtId="0" fontId="50" fillId="0" borderId="23" xfId="0" applyFont="1" applyBorder="1" applyAlignment="1" applyProtection="1">
      <alignment horizontal="left" wrapText="1"/>
      <protection locked="0"/>
    </xf>
    <xf numFmtId="0" fontId="50" fillId="0" borderId="24" xfId="0" applyFont="1" applyBorder="1" applyAlignment="1" applyProtection="1">
      <alignment horizontal="left" wrapText="1"/>
      <protection locked="0"/>
    </xf>
    <xf numFmtId="0" fontId="51" fillId="2" borderId="26" xfId="0" applyFont="1" applyFill="1" applyBorder="1" applyAlignment="1">
      <alignment horizontal="center" vertical="top" wrapText="1"/>
    </xf>
    <xf numFmtId="0" fontId="51" fillId="2" borderId="9" xfId="0" applyFont="1" applyFill="1" applyBorder="1" applyAlignment="1">
      <alignment horizontal="center" vertical="top" wrapText="1"/>
    </xf>
    <xf numFmtId="0" fontId="51" fillId="2" borderId="32" xfId="0" applyFont="1" applyFill="1" applyBorder="1" applyAlignment="1">
      <alignment horizontal="center" vertical="top" wrapText="1"/>
    </xf>
    <xf numFmtId="0" fontId="51" fillId="3" borderId="26" xfId="0" applyFont="1" applyFill="1" applyBorder="1" applyAlignment="1">
      <alignment horizontal="center" wrapText="1"/>
    </xf>
    <xf numFmtId="0" fontId="51" fillId="3" borderId="9" xfId="0" applyFont="1" applyFill="1" applyBorder="1" applyAlignment="1">
      <alignment horizontal="center" wrapText="1"/>
    </xf>
    <xf numFmtId="0" fontId="51" fillId="0" borderId="0" xfId="0" applyFont="1" applyAlignment="1" applyProtection="1">
      <alignment horizontal="left" wrapText="1"/>
      <protection locked="0"/>
    </xf>
    <xf numFmtId="0" fontId="51" fillId="3" borderId="1" xfId="0" applyFont="1" applyFill="1" applyBorder="1" applyAlignment="1">
      <alignment horizontal="center" wrapText="1"/>
    </xf>
    <xf numFmtId="0" fontId="51" fillId="3" borderId="28" xfId="0" applyFont="1" applyFill="1" applyBorder="1" applyAlignment="1">
      <alignment horizontal="center" wrapText="1"/>
    </xf>
    <xf numFmtId="0" fontId="51" fillId="3" borderId="29" xfId="0" applyFont="1" applyFill="1" applyBorder="1" applyAlignment="1">
      <alignment horizontal="center" wrapText="1"/>
    </xf>
    <xf numFmtId="0" fontId="49" fillId="0" borderId="1" xfId="0" applyFont="1" applyBorder="1" applyAlignment="1" applyProtection="1">
      <alignment horizontal="center" wrapText="1"/>
      <protection locked="0"/>
    </xf>
    <xf numFmtId="0" fontId="69" fillId="0" borderId="0" xfId="0" applyFont="1" applyAlignment="1">
      <alignment horizontal="center" wrapText="1"/>
    </xf>
    <xf numFmtId="0" fontId="69" fillId="0" borderId="31" xfId="0" applyFont="1" applyBorder="1" applyAlignment="1">
      <alignment horizontal="center" wrapText="1"/>
    </xf>
    <xf numFmtId="4" fontId="51" fillId="0" borderId="9" xfId="0" applyNumberFormat="1" applyFont="1" applyBorder="1" applyAlignment="1" applyProtection="1">
      <alignment horizontal="right" vertical="center" shrinkToFit="1"/>
      <protection locked="0"/>
    </xf>
    <xf numFmtId="4" fontId="51" fillId="0" borderId="41" xfId="0" applyNumberFormat="1" applyFont="1" applyBorder="1" applyAlignment="1" applyProtection="1">
      <alignment horizontal="right" vertical="center" shrinkToFit="1"/>
      <protection locked="0"/>
    </xf>
    <xf numFmtId="0" fontId="51" fillId="3" borderId="20" xfId="0" applyFont="1" applyFill="1" applyBorder="1" applyAlignment="1">
      <alignment horizontal="center" vertical="center" wrapText="1"/>
    </xf>
    <xf numFmtId="0" fontId="51" fillId="3" borderId="21" xfId="0" applyFont="1" applyFill="1" applyBorder="1" applyAlignment="1">
      <alignment horizontal="center" vertical="center" wrapText="1"/>
    </xf>
    <xf numFmtId="0" fontId="51" fillId="3" borderId="51" xfId="0" applyFont="1" applyFill="1" applyBorder="1" applyAlignment="1">
      <alignment horizontal="center" wrapText="1"/>
    </xf>
    <xf numFmtId="0" fontId="51" fillId="3" borderId="3" xfId="0" applyFont="1" applyFill="1" applyBorder="1" applyAlignment="1">
      <alignment horizontal="center" wrapText="1"/>
    </xf>
    <xf numFmtId="0" fontId="51" fillId="3" borderId="48" xfId="0" applyFont="1" applyFill="1" applyBorder="1" applyAlignment="1">
      <alignment horizontal="center" wrapText="1"/>
    </xf>
    <xf numFmtId="0" fontId="51" fillId="3" borderId="52" xfId="0" applyFont="1" applyFill="1" applyBorder="1" applyAlignment="1">
      <alignment horizontal="center" vertical="center" wrapText="1"/>
    </xf>
    <xf numFmtId="0" fontId="51" fillId="3" borderId="53" xfId="0" applyFont="1" applyFill="1" applyBorder="1" applyAlignment="1">
      <alignment horizontal="center" vertical="center" wrapText="1"/>
    </xf>
    <xf numFmtId="4" fontId="51" fillId="0" borderId="21" xfId="0" applyNumberFormat="1" applyFont="1" applyBorder="1" applyAlignment="1">
      <alignment horizontal="right" vertical="center" shrinkToFit="1"/>
    </xf>
    <xf numFmtId="4" fontId="51" fillId="0" borderId="44" xfId="0" applyNumberFormat="1" applyFont="1" applyBorder="1" applyAlignment="1">
      <alignment horizontal="right" vertical="center" shrinkToFit="1"/>
    </xf>
    <xf numFmtId="9" fontId="51" fillId="0" borderId="21" xfId="1" applyFont="1" applyBorder="1" applyAlignment="1" applyProtection="1">
      <alignment horizontal="center" vertical="center" wrapText="1"/>
      <protection locked="0"/>
    </xf>
    <xf numFmtId="9" fontId="51" fillId="0" borderId="54" xfId="1" applyFont="1" applyBorder="1" applyAlignment="1" applyProtection="1">
      <alignment horizontal="center" vertical="center" wrapText="1"/>
      <protection locked="0"/>
    </xf>
    <xf numFmtId="0" fontId="51" fillId="3" borderId="51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3" borderId="48" xfId="0" applyFont="1" applyFill="1" applyBorder="1" applyAlignment="1">
      <alignment horizontal="center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51" fillId="3" borderId="72" xfId="0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horizontal="center" vertical="center" wrapText="1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54" xfId="0" applyFont="1" applyBorder="1" applyAlignment="1" applyProtection="1">
      <alignment horizontal="center" vertical="center" wrapText="1"/>
      <protection locked="0"/>
    </xf>
    <xf numFmtId="0" fontId="51" fillId="3" borderId="49" xfId="0" applyFont="1" applyFill="1" applyBorder="1" applyAlignment="1">
      <alignment horizontal="center" vertical="center" wrapText="1"/>
    </xf>
    <xf numFmtId="0" fontId="51" fillId="0" borderId="9" xfId="1" applyNumberFormat="1" applyFont="1" applyBorder="1" applyAlignment="1" applyProtection="1">
      <alignment horizontal="center" vertical="center" wrapText="1"/>
      <protection locked="0"/>
    </xf>
    <xf numFmtId="0" fontId="51" fillId="0" borderId="32" xfId="1" applyNumberFormat="1" applyFont="1" applyBorder="1" applyAlignment="1" applyProtection="1">
      <alignment horizontal="center" vertical="center" wrapText="1"/>
      <protection locked="0"/>
    </xf>
    <xf numFmtId="4" fontId="51" fillId="0" borderId="9" xfId="0" applyNumberFormat="1" applyFont="1" applyBorder="1" applyAlignment="1" applyProtection="1">
      <alignment horizontal="right" vertical="center" wrapText="1"/>
      <protection locked="0"/>
    </xf>
    <xf numFmtId="4" fontId="51" fillId="0" borderId="41" xfId="0" applyNumberFormat="1" applyFont="1" applyBorder="1" applyAlignment="1" applyProtection="1">
      <alignment horizontal="right" vertical="center" wrapText="1"/>
      <protection locked="0"/>
    </xf>
    <xf numFmtId="4" fontId="51" fillId="0" borderId="32" xfId="0" applyNumberFormat="1" applyFont="1" applyBorder="1" applyAlignment="1" applyProtection="1">
      <alignment horizontal="right" vertical="center" wrapText="1"/>
      <protection locked="0"/>
    </xf>
    <xf numFmtId="0" fontId="50" fillId="3" borderId="20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51" fillId="3" borderId="38" xfId="0" applyFont="1" applyFill="1" applyBorder="1" applyAlignment="1">
      <alignment horizontal="left" vertical="center" wrapText="1"/>
    </xf>
    <xf numFmtId="0" fontId="51" fillId="3" borderId="6" xfId="0" applyFont="1" applyFill="1" applyBorder="1" applyAlignment="1">
      <alignment horizontal="left" vertical="center" wrapText="1"/>
    </xf>
    <xf numFmtId="4" fontId="51" fillId="3" borderId="6" xfId="0" applyNumberFormat="1" applyFont="1" applyFill="1" applyBorder="1" applyAlignment="1">
      <alignment horizontal="right" vertical="center" wrapText="1"/>
    </xf>
    <xf numFmtId="4" fontId="51" fillId="3" borderId="46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50" fillId="0" borderId="41" xfId="0" applyFont="1" applyBorder="1" applyAlignment="1" applyProtection="1">
      <alignment horizontal="center" vertical="center" wrapText="1"/>
      <protection locked="0"/>
    </xf>
    <xf numFmtId="0" fontId="50" fillId="3" borderId="52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left" vertical="center" wrapText="1"/>
    </xf>
    <xf numFmtId="4" fontId="50" fillId="0" borderId="9" xfId="0" applyNumberFormat="1" applyFont="1" applyBorder="1" applyAlignment="1" applyProtection="1">
      <alignment horizontal="right" vertical="center" shrinkToFit="1"/>
      <protection locked="0"/>
    </xf>
    <xf numFmtId="4" fontId="50" fillId="0" borderId="32" xfId="0" applyNumberFormat="1" applyFont="1" applyBorder="1" applyAlignment="1" applyProtection="1">
      <alignment horizontal="right" vertical="center" shrinkToFit="1"/>
      <protection locked="0"/>
    </xf>
    <xf numFmtId="4" fontId="50" fillId="0" borderId="41" xfId="0" applyNumberFormat="1" applyFont="1" applyBorder="1" applyAlignment="1" applyProtection="1">
      <alignment horizontal="right" vertical="center" shrinkToFit="1"/>
      <protection locked="0"/>
    </xf>
    <xf numFmtId="0" fontId="50" fillId="3" borderId="43" xfId="0" applyFont="1" applyFill="1" applyBorder="1" applyAlignment="1">
      <alignment horizontal="left" vertical="center" wrapText="1"/>
    </xf>
    <xf numFmtId="0" fontId="50" fillId="3" borderId="23" xfId="0" applyFont="1" applyFill="1" applyBorder="1" applyAlignment="1">
      <alignment horizontal="left" vertical="center" wrapText="1"/>
    </xf>
    <xf numFmtId="0" fontId="50" fillId="3" borderId="24" xfId="0" applyFont="1" applyFill="1" applyBorder="1" applyAlignment="1">
      <alignment horizontal="left" vertical="center" wrapText="1"/>
    </xf>
    <xf numFmtId="4" fontId="51" fillId="0" borderId="24" xfId="0" applyNumberFormat="1" applyFont="1" applyBorder="1" applyAlignment="1">
      <alignment horizontal="right" vertical="center" wrapText="1"/>
    </xf>
    <xf numFmtId="4" fontId="51" fillId="0" borderId="34" xfId="0" applyNumberFormat="1" applyFont="1" applyBorder="1" applyAlignment="1">
      <alignment horizontal="right" vertical="center" wrapText="1"/>
    </xf>
    <xf numFmtId="0" fontId="50" fillId="3" borderId="10" xfId="0" applyFont="1" applyFill="1" applyBorder="1" applyAlignment="1">
      <alignment horizontal="left" vertical="center" wrapText="1"/>
    </xf>
    <xf numFmtId="0" fontId="50" fillId="3" borderId="11" xfId="0" applyFont="1" applyFill="1" applyBorder="1" applyAlignment="1">
      <alignment horizontal="left" vertical="center" wrapText="1"/>
    </xf>
    <xf numFmtId="4" fontId="50" fillId="0" borderId="21" xfId="0" applyNumberFormat="1" applyFont="1" applyBorder="1" applyAlignment="1" applyProtection="1">
      <alignment horizontal="right" vertical="center" shrinkToFit="1"/>
      <protection locked="0"/>
    </xf>
    <xf numFmtId="4" fontId="50" fillId="0" borderId="54" xfId="0" applyNumberFormat="1" applyFont="1" applyBorder="1" applyAlignment="1" applyProtection="1">
      <alignment horizontal="right" vertical="center" shrinkToFit="1"/>
      <protection locked="0"/>
    </xf>
    <xf numFmtId="4" fontId="50" fillId="0" borderId="44" xfId="0" applyNumberFormat="1" applyFont="1" applyBorder="1" applyAlignment="1" applyProtection="1">
      <alignment horizontal="right" vertical="center" shrinkToFit="1"/>
      <protection locked="0"/>
    </xf>
    <xf numFmtId="4" fontId="69" fillId="0" borderId="0" xfId="0" applyNumberFormat="1" applyFont="1" applyAlignment="1">
      <alignment horizontal="center" wrapText="1"/>
    </xf>
    <xf numFmtId="4" fontId="63" fillId="0" borderId="0" xfId="0" applyNumberFormat="1" applyFont="1" applyAlignment="1">
      <alignment horizontal="center" wrapText="1"/>
    </xf>
    <xf numFmtId="4" fontId="50" fillId="0" borderId="9" xfId="0" applyNumberFormat="1" applyFont="1" applyBorder="1" applyAlignment="1">
      <alignment horizontal="right" vertical="center" shrinkToFit="1"/>
    </xf>
    <xf numFmtId="4" fontId="50" fillId="0" borderId="32" xfId="0" applyNumberFormat="1" applyFont="1" applyBorder="1" applyAlignment="1">
      <alignment horizontal="right" vertical="center" shrinkToFit="1"/>
    </xf>
    <xf numFmtId="4" fontId="50" fillId="0" borderId="41" xfId="0" applyNumberFormat="1" applyFont="1" applyBorder="1" applyAlignment="1">
      <alignment horizontal="right" vertical="center" shrinkToFit="1"/>
    </xf>
    <xf numFmtId="0" fontId="64" fillId="3" borderId="8" xfId="0" applyFont="1" applyFill="1" applyBorder="1" applyAlignment="1">
      <alignment horizontal="left" vertical="center" wrapText="1"/>
    </xf>
    <xf numFmtId="0" fontId="64" fillId="3" borderId="9" xfId="0" applyFont="1" applyFill="1" applyBorder="1" applyAlignment="1">
      <alignment horizontal="left" vertical="center" wrapText="1"/>
    </xf>
    <xf numFmtId="0" fontId="64" fillId="3" borderId="32" xfId="0" applyFont="1" applyFill="1" applyBorder="1" applyAlignment="1">
      <alignment horizontal="left" vertical="center" wrapText="1"/>
    </xf>
    <xf numFmtId="0" fontId="49" fillId="0" borderId="32" xfId="0" applyFont="1" applyBorder="1" applyAlignment="1" applyProtection="1">
      <alignment horizontal="center" wrapText="1"/>
      <protection locked="0"/>
    </xf>
    <xf numFmtId="0" fontId="64" fillId="3" borderId="52" xfId="0" applyFont="1" applyFill="1" applyBorder="1" applyAlignment="1">
      <alignment horizontal="left" vertical="center" wrapText="1"/>
    </xf>
    <xf numFmtId="0" fontId="64" fillId="3" borderId="1" xfId="0" applyFont="1" applyFill="1" applyBorder="1" applyAlignment="1">
      <alignment horizontal="left" vertical="center" wrapText="1"/>
    </xf>
    <xf numFmtId="0" fontId="51" fillId="3" borderId="8" xfId="0" applyFont="1" applyFill="1" applyBorder="1" applyAlignment="1">
      <alignment vertical="center" wrapText="1"/>
    </xf>
    <xf numFmtId="0" fontId="51" fillId="3" borderId="9" xfId="0" applyFont="1" applyFill="1" applyBorder="1" applyAlignment="1">
      <alignment vertical="center" wrapText="1"/>
    </xf>
    <xf numFmtId="0" fontId="51" fillId="3" borderId="32" xfId="0" applyFont="1" applyFill="1" applyBorder="1" applyAlignment="1">
      <alignment vertical="center" wrapText="1"/>
    </xf>
    <xf numFmtId="0" fontId="51" fillId="3" borderId="20" xfId="0" applyFont="1" applyFill="1" applyBorder="1" applyAlignment="1">
      <alignment vertical="center" wrapText="1"/>
    </xf>
    <xf numFmtId="0" fontId="51" fillId="3" borderId="21" xfId="0" applyFont="1" applyFill="1" applyBorder="1" applyAlignment="1">
      <alignment vertical="center" wrapText="1"/>
    </xf>
    <xf numFmtId="0" fontId="51" fillId="3" borderId="54" xfId="0" applyFont="1" applyFill="1" applyBorder="1" applyAlignment="1">
      <alignment vertical="center" wrapText="1"/>
    </xf>
    <xf numFmtId="4" fontId="50" fillId="0" borderId="28" xfId="0" applyNumberFormat="1" applyFont="1" applyBorder="1" applyAlignment="1">
      <alignment horizontal="right" vertical="center" wrapText="1"/>
    </xf>
    <xf numFmtId="4" fontId="50" fillId="0" borderId="33" xfId="0" applyNumberFormat="1" applyFont="1" applyBorder="1" applyAlignment="1">
      <alignment horizontal="right" vertical="center" wrapText="1"/>
    </xf>
    <xf numFmtId="4" fontId="50" fillId="0" borderId="28" xfId="0" applyNumberFormat="1" applyFont="1" applyBorder="1" applyAlignment="1" applyProtection="1">
      <alignment horizontal="right" vertical="center" wrapText="1"/>
      <protection locked="0"/>
    </xf>
    <xf numFmtId="4" fontId="50" fillId="0" borderId="33" xfId="0" applyNumberFormat="1" applyFont="1" applyBorder="1" applyAlignment="1" applyProtection="1">
      <alignment horizontal="right" vertical="center" wrapText="1"/>
      <protection locked="0"/>
    </xf>
    <xf numFmtId="4" fontId="50" fillId="0" borderId="21" xfId="0" applyNumberFormat="1" applyFont="1" applyBorder="1" applyAlignment="1" applyProtection="1">
      <alignment horizontal="right" vertical="center" wrapText="1"/>
      <protection locked="0"/>
    </xf>
    <xf numFmtId="4" fontId="50" fillId="0" borderId="44" xfId="0" applyNumberFormat="1" applyFont="1" applyBorder="1" applyAlignment="1" applyProtection="1">
      <alignment horizontal="right" vertical="center" wrapText="1"/>
      <protection locked="0"/>
    </xf>
    <xf numFmtId="0" fontId="51" fillId="3" borderId="22" xfId="0" applyFont="1" applyFill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 wrapText="1"/>
    </xf>
    <xf numFmtId="0" fontId="51" fillId="0" borderId="42" xfId="0" applyFont="1" applyBorder="1" applyAlignment="1" applyProtection="1">
      <alignment horizontal="left" vertical="top" wrapText="1"/>
    </xf>
    <xf numFmtId="0" fontId="51" fillId="0" borderId="28" xfId="0" applyFont="1" applyBorder="1" applyAlignment="1" applyProtection="1">
      <alignment horizontal="left" vertical="top" wrapText="1"/>
    </xf>
    <xf numFmtId="0" fontId="51" fillId="0" borderId="29" xfId="0" applyFont="1" applyBorder="1" applyAlignment="1" applyProtection="1">
      <alignment horizontal="left" vertical="top" wrapText="1"/>
    </xf>
    <xf numFmtId="0" fontId="51" fillId="0" borderId="27" xfId="0" applyFont="1" applyBorder="1" applyAlignment="1" applyProtection="1">
      <alignment horizontal="left" vertical="top" wrapText="1"/>
    </xf>
    <xf numFmtId="0" fontId="51" fillId="0" borderId="33" xfId="0" applyFont="1" applyBorder="1" applyAlignment="1" applyProtection="1">
      <alignment horizontal="left" vertical="top" wrapText="1"/>
    </xf>
    <xf numFmtId="0" fontId="51" fillId="3" borderId="2" xfId="0" applyFont="1" applyFill="1" applyBorder="1" applyAlignment="1" applyProtection="1">
      <alignment horizontal="center" vertical="center" wrapText="1"/>
    </xf>
    <xf numFmtId="0" fontId="51" fillId="3" borderId="35" xfId="0" applyFont="1" applyFill="1" applyBorder="1" applyAlignment="1" applyProtection="1">
      <alignment horizontal="center" vertical="center" wrapText="1"/>
    </xf>
    <xf numFmtId="0" fontId="51" fillId="3" borderId="3" xfId="0" applyFont="1" applyFill="1" applyBorder="1" applyAlignment="1" applyProtection="1">
      <alignment horizontal="center" vertical="center" wrapText="1"/>
    </xf>
    <xf numFmtId="0" fontId="51" fillId="3" borderId="48" xfId="0" applyFont="1" applyFill="1" applyBorder="1" applyAlignment="1" applyProtection="1">
      <alignment horizontal="center" vertical="center" wrapText="1"/>
    </xf>
    <xf numFmtId="0" fontId="49" fillId="0" borderId="8" xfId="0" applyFont="1" applyBorder="1" applyAlignment="1">
      <alignment horizontal="center" vertical="top" wrapText="1"/>
    </xf>
    <xf numFmtId="0" fontId="49" fillId="0" borderId="9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</xf>
    <xf numFmtId="0" fontId="51" fillId="0" borderId="11" xfId="0" applyFont="1" applyBorder="1" applyAlignment="1" applyProtection="1">
      <alignment horizontal="center" vertical="center" wrapText="1"/>
    </xf>
    <xf numFmtId="4" fontId="51" fillId="0" borderId="11" xfId="0" applyNumberFormat="1" applyFont="1" applyBorder="1" applyAlignment="1" applyProtection="1">
      <alignment horizontal="right" vertical="center" wrapText="1"/>
    </xf>
    <xf numFmtId="10" fontId="49" fillId="0" borderId="22" xfId="1" applyNumberFormat="1" applyFont="1" applyBorder="1" applyAlignment="1" applyProtection="1">
      <alignment horizontal="center" vertical="center" wrapText="1"/>
      <protection locked="0"/>
    </xf>
    <xf numFmtId="10" fontId="49" fillId="0" borderId="23" xfId="1" applyNumberFormat="1" applyFont="1" applyBorder="1" applyAlignment="1" applyProtection="1">
      <alignment horizontal="center" vertical="center" wrapText="1"/>
      <protection locked="0"/>
    </xf>
    <xf numFmtId="10" fontId="49" fillId="0" borderId="34" xfId="1" applyNumberFormat="1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14" fontId="49" fillId="0" borderId="23" xfId="0" applyNumberFormat="1" applyFont="1" applyBorder="1" applyAlignment="1" applyProtection="1">
      <alignment horizontal="center" wrapText="1"/>
      <protection locked="0"/>
    </xf>
    <xf numFmtId="14" fontId="49" fillId="0" borderId="24" xfId="0" applyNumberFormat="1" applyFont="1" applyBorder="1" applyAlignment="1" applyProtection="1">
      <alignment horizontal="center" wrapText="1"/>
      <protection locked="0"/>
    </xf>
    <xf numFmtId="4" fontId="49" fillId="0" borderId="23" xfId="0" applyNumberFormat="1" applyFont="1" applyBorder="1" applyAlignment="1" applyProtection="1">
      <alignment horizontal="right" vertical="center" shrinkToFit="1"/>
      <protection locked="0"/>
    </xf>
    <xf numFmtId="4" fontId="49" fillId="0" borderId="24" xfId="0" applyNumberFormat="1" applyFont="1" applyBorder="1" applyAlignment="1" applyProtection="1">
      <alignment horizontal="right" vertical="center" shrinkToFit="1"/>
      <protection locked="0"/>
    </xf>
    <xf numFmtId="4" fontId="69" fillId="2" borderId="0" xfId="0" applyNumberFormat="1" applyFont="1" applyFill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0" fontId="63" fillId="2" borderId="0" xfId="0" applyFont="1" applyFill="1" applyAlignment="1">
      <alignment horizontal="center" vertical="center" wrapText="1"/>
    </xf>
    <xf numFmtId="4" fontId="49" fillId="0" borderId="22" xfId="0" applyNumberFormat="1" applyFont="1" applyBorder="1" applyAlignment="1" applyProtection="1">
      <alignment horizontal="right" vertical="center" shrinkToFit="1"/>
      <protection locked="0"/>
    </xf>
    <xf numFmtId="10" fontId="51" fillId="0" borderId="11" xfId="1" applyNumberFormat="1" applyFont="1" applyBorder="1" applyAlignment="1" applyProtection="1">
      <alignment horizontal="center" vertical="center" wrapText="1"/>
    </xf>
    <xf numFmtId="10" fontId="51" fillId="0" borderId="50" xfId="1" applyNumberFormat="1" applyFont="1" applyBorder="1" applyAlignment="1" applyProtection="1">
      <alignment horizontal="center" vertical="center" wrapText="1"/>
    </xf>
    <xf numFmtId="14" fontId="50" fillId="0" borderId="9" xfId="0" applyNumberFormat="1" applyFont="1" applyBorder="1" applyAlignment="1" applyProtection="1">
      <alignment horizontal="center" wrapText="1"/>
    </xf>
    <xf numFmtId="14" fontId="50" fillId="0" borderId="32" xfId="0" applyNumberFormat="1" applyFont="1" applyBorder="1" applyAlignment="1" applyProtection="1">
      <alignment horizontal="center" wrapText="1"/>
    </xf>
    <xf numFmtId="4" fontId="50" fillId="0" borderId="1" xfId="0" applyNumberFormat="1" applyFont="1" applyBorder="1" applyAlignment="1" applyProtection="1">
      <alignment horizontal="right" vertical="center" shrinkToFit="1"/>
      <protection locked="0"/>
    </xf>
    <xf numFmtId="0" fontId="50" fillId="0" borderId="1" xfId="0" applyFont="1" applyBorder="1" applyAlignment="1" applyProtection="1">
      <alignment horizontal="center" vertical="center" wrapText="1"/>
    </xf>
    <xf numFmtId="10" fontId="50" fillId="0" borderId="1" xfId="1" applyNumberFormat="1" applyFont="1" applyBorder="1" applyAlignment="1">
      <alignment horizontal="center" vertical="center" wrapText="1"/>
    </xf>
    <xf numFmtId="10" fontId="50" fillId="0" borderId="49" xfId="1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wrapText="1"/>
    </xf>
    <xf numFmtId="0" fontId="49" fillId="0" borderId="19" xfId="0" applyFont="1" applyBorder="1" applyAlignment="1" applyProtection="1">
      <alignment horizontal="center" wrapText="1"/>
      <protection locked="0"/>
    </xf>
    <xf numFmtId="0" fontId="46" fillId="0" borderId="45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center" vertical="top"/>
    </xf>
    <xf numFmtId="0" fontId="46" fillId="0" borderId="31" xfId="0" applyFont="1" applyBorder="1" applyAlignment="1">
      <alignment horizontal="center" vertical="top"/>
    </xf>
    <xf numFmtId="0" fontId="46" fillId="0" borderId="24" xfId="0" applyFont="1" applyBorder="1" applyAlignment="1">
      <alignment horizontal="center" vertical="top"/>
    </xf>
    <xf numFmtId="0" fontId="46" fillId="0" borderId="1" xfId="0" applyFont="1" applyBorder="1" applyAlignment="1">
      <alignment horizontal="left" vertical="top"/>
    </xf>
    <xf numFmtId="0" fontId="46" fillId="0" borderId="32" xfId="0" applyFont="1" applyBorder="1" applyAlignment="1">
      <alignment horizontal="left" vertical="top"/>
    </xf>
    <xf numFmtId="0" fontId="50" fillId="0" borderId="16" xfId="0" applyFont="1" applyBorder="1" applyAlignment="1" applyProtection="1">
      <alignment horizontal="center" wrapText="1"/>
      <protection locked="0"/>
    </xf>
    <xf numFmtId="0" fontId="50" fillId="0" borderId="47" xfId="0" applyFont="1" applyBorder="1" applyAlignment="1" applyProtection="1">
      <alignment horizont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47" xfId="0" applyFont="1" applyBorder="1" applyAlignment="1" applyProtection="1">
      <alignment horizontal="center" vertical="center" wrapText="1"/>
      <protection locked="0"/>
    </xf>
    <xf numFmtId="0" fontId="50" fillId="2" borderId="28" xfId="0" applyFont="1" applyFill="1" applyBorder="1" applyAlignment="1">
      <alignment horizontal="left" vertical="top" wrapText="1"/>
    </xf>
    <xf numFmtId="0" fontId="50" fillId="2" borderId="28" xfId="0" applyFont="1" applyFill="1" applyBorder="1" applyAlignment="1">
      <alignment horizontal="center" vertical="top" wrapText="1"/>
    </xf>
    <xf numFmtId="0" fontId="50" fillId="2" borderId="33" xfId="0" applyFont="1" applyFill="1" applyBorder="1" applyAlignment="1">
      <alignment horizontal="left" vertical="top" wrapText="1"/>
    </xf>
    <xf numFmtId="0" fontId="51" fillId="3" borderId="40" xfId="0" applyFont="1" applyFill="1" applyBorder="1" applyAlignment="1">
      <alignment horizontal="center" vertical="center" wrapText="1"/>
    </xf>
    <xf numFmtId="0" fontId="51" fillId="3" borderId="37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1" fillId="2" borderId="12" xfId="0" applyFont="1" applyFill="1" applyBorder="1" applyAlignment="1" applyProtection="1">
      <alignment horizontal="center" vertical="center" wrapText="1"/>
      <protection locked="0"/>
    </xf>
    <xf numFmtId="0" fontId="51" fillId="2" borderId="17" xfId="0" applyFont="1" applyFill="1" applyBorder="1" applyAlignment="1" applyProtection="1">
      <alignment horizontal="center" vertical="center" wrapText="1"/>
      <protection locked="0"/>
    </xf>
    <xf numFmtId="0" fontId="51" fillId="3" borderId="18" xfId="0" applyFont="1" applyFill="1" applyBorder="1" applyAlignment="1">
      <alignment horizontal="left" vertical="center" wrapText="1"/>
    </xf>
    <xf numFmtId="0" fontId="51" fillId="3" borderId="12" xfId="0" applyFont="1" applyFill="1" applyBorder="1" applyAlignment="1">
      <alignment horizontal="left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1" fillId="3" borderId="47" xfId="0" applyFont="1" applyFill="1" applyBorder="1" applyAlignment="1">
      <alignment horizontal="center" vertical="center" wrapText="1"/>
    </xf>
    <xf numFmtId="0" fontId="51" fillId="3" borderId="85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left" vertical="top" wrapText="1"/>
    </xf>
    <xf numFmtId="0" fontId="50" fillId="2" borderId="0" xfId="0" applyFont="1" applyFill="1" applyAlignment="1">
      <alignment horizontal="center" vertical="top" wrapText="1"/>
    </xf>
    <xf numFmtId="0" fontId="50" fillId="2" borderId="14" xfId="0" applyFont="1" applyFill="1" applyBorder="1" applyAlignment="1">
      <alignment horizontal="left" vertical="top" wrapText="1"/>
    </xf>
    <xf numFmtId="0" fontId="50" fillId="2" borderId="26" xfId="0" applyFont="1" applyFill="1" applyBorder="1" applyAlignment="1" applyProtection="1">
      <alignment horizontal="center" vertical="center" wrapText="1"/>
      <protection locked="0"/>
    </xf>
    <xf numFmtId="0" fontId="50" fillId="2" borderId="41" xfId="0" applyFont="1" applyFill="1" applyBorder="1" applyAlignment="1" applyProtection="1">
      <alignment horizontal="center" vertical="center" wrapText="1"/>
      <protection locked="0"/>
    </xf>
    <xf numFmtId="0" fontId="50" fillId="2" borderId="5" xfId="0" applyFont="1" applyFill="1" applyBorder="1" applyAlignment="1" applyProtection="1">
      <alignment horizontal="center" vertical="center" wrapText="1"/>
      <protection locked="0"/>
    </xf>
    <xf numFmtId="0" fontId="50" fillId="2" borderId="46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0" fillId="0" borderId="14" xfId="0" applyFont="1" applyBorder="1" applyAlignment="1" applyProtection="1">
      <alignment horizontal="center" wrapText="1"/>
      <protection locked="0"/>
    </xf>
    <xf numFmtId="0" fontId="49" fillId="0" borderId="13" xfId="0" applyFont="1" applyBorder="1" applyAlignment="1">
      <alignment horizontal="center"/>
    </xf>
    <xf numFmtId="0" fontId="51" fillId="3" borderId="0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top"/>
    </xf>
    <xf numFmtId="0" fontId="46" fillId="0" borderId="45" xfId="0" applyFont="1" applyBorder="1" applyAlignment="1">
      <alignment horizontal="center" vertical="top"/>
    </xf>
    <xf numFmtId="0" fontId="46" fillId="0" borderId="36" xfId="0" applyFont="1" applyBorder="1" applyAlignment="1">
      <alignment horizontal="center" vertical="top"/>
    </xf>
    <xf numFmtId="0" fontId="2" fillId="2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51" fillId="3" borderId="45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 applyProtection="1">
      <alignment horizontal="center" vertical="center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46" fillId="2" borderId="1" xfId="0" applyFont="1" applyFill="1" applyBorder="1" applyAlignment="1" applyProtection="1">
      <alignment horizontal="center"/>
      <protection locked="0"/>
    </xf>
    <xf numFmtId="0" fontId="46" fillId="2" borderId="19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left" vertical="top" wrapText="1"/>
      <protection locked="0"/>
    </xf>
    <xf numFmtId="0" fontId="3" fillId="0" borderId="86" xfId="0" applyFont="1" applyBorder="1" applyAlignment="1">
      <alignment horizontal="center" vertical="center" wrapText="1"/>
    </xf>
    <xf numFmtId="1" fontId="50" fillId="3" borderId="8" xfId="0" applyNumberFormat="1" applyFont="1" applyFill="1" applyBorder="1" applyAlignment="1">
      <alignment horizontal="left" vertical="top" wrapText="1"/>
    </xf>
    <xf numFmtId="1" fontId="50" fillId="3" borderId="9" xfId="0" applyNumberFormat="1" applyFont="1" applyFill="1" applyBorder="1" applyAlignment="1">
      <alignment horizontal="left" vertical="top" wrapText="1"/>
    </xf>
    <xf numFmtId="1" fontId="50" fillId="3" borderId="41" xfId="0" applyNumberFormat="1" applyFont="1" applyFill="1" applyBorder="1" applyAlignment="1">
      <alignment horizontal="left" vertical="top" wrapText="1"/>
    </xf>
    <xf numFmtId="0" fontId="50" fillId="2" borderId="38" xfId="0" applyFont="1" applyFill="1" applyBorder="1" applyAlignment="1" applyProtection="1">
      <alignment horizontal="left" vertical="top" wrapText="1"/>
      <protection locked="0"/>
    </xf>
    <xf numFmtId="0" fontId="50" fillId="2" borderId="7" xfId="0" applyFont="1" applyFill="1" applyBorder="1" applyAlignment="1" applyProtection="1">
      <alignment horizontal="left" vertical="top" wrapText="1"/>
      <protection locked="0"/>
    </xf>
    <xf numFmtId="1" fontId="50" fillId="0" borderId="5" xfId="0" applyNumberFormat="1" applyFont="1" applyBorder="1" applyAlignment="1" applyProtection="1">
      <alignment horizontal="center" wrapText="1"/>
      <protection locked="0"/>
    </xf>
    <xf numFmtId="1" fontId="50" fillId="0" borderId="6" xfId="0" applyNumberFormat="1" applyFont="1" applyBorder="1" applyAlignment="1" applyProtection="1">
      <alignment horizontal="center" wrapText="1"/>
      <protection locked="0"/>
    </xf>
    <xf numFmtId="1" fontId="50" fillId="0" borderId="7" xfId="0" applyNumberFormat="1" applyFont="1" applyBorder="1" applyAlignment="1" applyProtection="1">
      <alignment horizontal="center" wrapText="1"/>
      <protection locked="0"/>
    </xf>
    <xf numFmtId="0" fontId="50" fillId="2" borderId="12" xfId="0" applyFont="1" applyFill="1" applyBorder="1" applyAlignment="1">
      <alignment horizontal="center" vertical="top"/>
    </xf>
    <xf numFmtId="0" fontId="51" fillId="3" borderId="75" xfId="0" applyFont="1" applyFill="1" applyBorder="1" applyAlignment="1">
      <alignment horizontal="left" vertical="center"/>
    </xf>
    <xf numFmtId="0" fontId="51" fillId="3" borderId="76" xfId="0" applyFont="1" applyFill="1" applyBorder="1" applyAlignment="1">
      <alignment horizontal="left" vertical="center"/>
    </xf>
    <xf numFmtId="0" fontId="51" fillId="2" borderId="12" xfId="0" applyFont="1" applyFill="1" applyBorder="1" applyAlignment="1" applyProtection="1">
      <alignment horizontal="left" vertical="center" wrapText="1"/>
      <protection locked="0"/>
    </xf>
    <xf numFmtId="0" fontId="51" fillId="2" borderId="17" xfId="0" applyFont="1" applyFill="1" applyBorder="1" applyAlignment="1" applyProtection="1">
      <alignment horizontal="left" vertical="center" wrapText="1"/>
      <protection locked="0"/>
    </xf>
    <xf numFmtId="0" fontId="50" fillId="0" borderId="44" xfId="0" applyFont="1" applyBorder="1" applyAlignment="1" applyProtection="1">
      <alignment horizontal="center" vertical="center" wrapText="1"/>
      <protection locked="0"/>
    </xf>
    <xf numFmtId="0" fontId="50" fillId="2" borderId="21" xfId="0" applyFont="1" applyFill="1" applyBorder="1" applyAlignment="1" applyProtection="1">
      <alignment horizontal="center" vertical="center" wrapText="1"/>
      <protection locked="0"/>
    </xf>
    <xf numFmtId="0" fontId="50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center" wrapText="1"/>
      <protection locked="0"/>
    </xf>
    <xf numFmtId="1" fontId="50" fillId="0" borderId="46" xfId="0" applyNumberFormat="1" applyFont="1" applyBorder="1" applyAlignment="1" applyProtection="1">
      <alignment horizontal="center" wrapText="1"/>
      <protection locked="0"/>
    </xf>
    <xf numFmtId="0" fontId="50" fillId="3" borderId="43" xfId="0" applyFont="1" applyFill="1" applyBorder="1" applyAlignment="1">
      <alignment horizontal="left" vertical="top" wrapText="1"/>
    </xf>
    <xf numFmtId="0" fontId="50" fillId="3" borderId="8" xfId="0" applyFont="1" applyFill="1" applyBorder="1" applyAlignment="1">
      <alignment horizontal="left" vertical="top" wrapText="1"/>
    </xf>
    <xf numFmtId="0" fontId="51" fillId="3" borderId="18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horizontal="center" vertical="center" wrapText="1"/>
    </xf>
    <xf numFmtId="0" fontId="50" fillId="0" borderId="40" xfId="0" applyFont="1" applyBorder="1" applyAlignment="1" applyProtection="1">
      <alignment horizontal="center" shrinkToFit="1"/>
      <protection locked="0"/>
    </xf>
    <xf numFmtId="0" fontId="50" fillId="0" borderId="4" xfId="0" applyFont="1" applyBorder="1" applyAlignment="1" applyProtection="1">
      <alignment horizontal="center" shrinkToFit="1"/>
      <protection locked="0"/>
    </xf>
    <xf numFmtId="0" fontId="50" fillId="0" borderId="39" xfId="0" applyFont="1" applyBorder="1" applyAlignment="1" applyProtection="1">
      <alignment horizontal="center" shrinkToFit="1"/>
      <protection locked="0"/>
    </xf>
    <xf numFmtId="1" fontId="50" fillId="0" borderId="4" xfId="0" applyNumberFormat="1" applyFont="1" applyBorder="1" applyAlignment="1" applyProtection="1">
      <alignment horizontal="center" wrapText="1"/>
      <protection locked="0"/>
    </xf>
    <xf numFmtId="1" fontId="50" fillId="0" borderId="37" xfId="0" applyNumberFormat="1" applyFont="1" applyBorder="1" applyAlignment="1" applyProtection="1">
      <alignment horizontal="center" wrapText="1"/>
      <protection locked="0"/>
    </xf>
    <xf numFmtId="0" fontId="51" fillId="0" borderId="40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top"/>
    </xf>
    <xf numFmtId="1" fontId="50" fillId="0" borderId="3" xfId="0" applyNumberFormat="1" applyFont="1" applyBorder="1" applyAlignment="1" applyProtection="1">
      <alignment horizontal="center" wrapText="1"/>
      <protection locked="0"/>
    </xf>
    <xf numFmtId="1" fontId="50" fillId="0" borderId="1" xfId="0" applyNumberFormat="1" applyFont="1" applyBorder="1" applyAlignment="1" applyProtection="1">
      <alignment horizontal="center" wrapText="1"/>
      <protection locked="0"/>
    </xf>
    <xf numFmtId="164" fontId="50" fillId="2" borderId="22" xfId="0" applyNumberFormat="1" applyFont="1" applyFill="1" applyBorder="1" applyAlignment="1" applyProtection="1">
      <alignment horizontal="right" shrinkToFit="1"/>
      <protection locked="0"/>
    </xf>
    <xf numFmtId="164" fontId="50" fillId="2" borderId="23" xfId="0" applyNumberFormat="1" applyFont="1" applyFill="1" applyBorder="1" applyAlignment="1" applyProtection="1">
      <alignment horizontal="right" shrinkToFit="1"/>
      <protection locked="0"/>
    </xf>
    <xf numFmtId="164" fontId="50" fillId="2" borderId="24" xfId="0" applyNumberFormat="1" applyFont="1" applyFill="1" applyBorder="1" applyAlignment="1" applyProtection="1">
      <alignment horizontal="right" shrinkToFit="1"/>
      <protection locked="0"/>
    </xf>
    <xf numFmtId="0" fontId="50" fillId="3" borderId="41" xfId="0" applyFont="1" applyFill="1" applyBorder="1" applyAlignment="1">
      <alignment horizontal="left" vertical="top" wrapText="1"/>
    </xf>
    <xf numFmtId="4" fontId="46" fillId="2" borderId="1" xfId="0" applyNumberFormat="1" applyFont="1" applyFill="1" applyBorder="1" applyAlignment="1" applyProtection="1">
      <alignment horizontal="center"/>
      <protection locked="0"/>
    </xf>
    <xf numFmtId="0" fontId="50" fillId="3" borderId="19" xfId="0" applyFont="1" applyFill="1" applyBorder="1" applyAlignment="1">
      <alignment horizontal="center"/>
    </xf>
    <xf numFmtId="0" fontId="50" fillId="3" borderId="45" xfId="0" applyFont="1" applyFill="1" applyBorder="1" applyAlignment="1">
      <alignment horizontal="center"/>
    </xf>
    <xf numFmtId="0" fontId="50" fillId="3" borderId="36" xfId="0" applyFont="1" applyFill="1" applyBorder="1" applyAlignment="1">
      <alignment horizontal="center"/>
    </xf>
    <xf numFmtId="4" fontId="50" fillId="0" borderId="6" xfId="0" applyNumberFormat="1" applyFont="1" applyBorder="1" applyAlignment="1" applyProtection="1">
      <alignment horizontal="center" shrinkToFit="1"/>
      <protection locked="0"/>
    </xf>
    <xf numFmtId="4" fontId="50" fillId="0" borderId="7" xfId="0" applyNumberFormat="1" applyFont="1" applyBorder="1" applyAlignment="1" applyProtection="1">
      <alignment horizontal="center" shrinkToFit="1"/>
      <protection locked="0"/>
    </xf>
    <xf numFmtId="4" fontId="50" fillId="0" borderId="4" xfId="0" applyNumberFormat="1" applyFont="1" applyBorder="1" applyAlignment="1">
      <alignment horizontal="center" shrinkToFit="1"/>
    </xf>
    <xf numFmtId="4" fontId="50" fillId="0" borderId="37" xfId="0" applyNumberFormat="1" applyFont="1" applyBorder="1" applyAlignment="1">
      <alignment horizontal="center" shrinkToFit="1"/>
    </xf>
    <xf numFmtId="0" fontId="51" fillId="3" borderId="38" xfId="0" applyFont="1" applyFill="1" applyBorder="1" applyAlignment="1">
      <alignment horizontal="left" vertical="top" wrapText="1"/>
    </xf>
    <xf numFmtId="0" fontId="51" fillId="3" borderId="7" xfId="0" applyFont="1" applyFill="1" applyBorder="1" applyAlignment="1">
      <alignment horizontal="left" vertical="top" wrapText="1"/>
    </xf>
    <xf numFmtId="164" fontId="50" fillId="2" borderId="5" xfId="0" applyNumberFormat="1" applyFont="1" applyFill="1" applyBorder="1" applyAlignment="1" applyProtection="1">
      <alignment horizontal="center" shrinkToFit="1"/>
      <protection locked="0"/>
    </xf>
    <xf numFmtId="164" fontId="50" fillId="2" borderId="6" xfId="0" applyNumberFormat="1" applyFont="1" applyFill="1" applyBorder="1" applyAlignment="1" applyProtection="1">
      <alignment horizontal="center" shrinkToFit="1"/>
      <protection locked="0"/>
    </xf>
    <xf numFmtId="164" fontId="50" fillId="2" borderId="7" xfId="0" applyNumberFormat="1" applyFont="1" applyFill="1" applyBorder="1" applyAlignment="1" applyProtection="1">
      <alignment horizontal="center" shrinkToFit="1"/>
      <protection locked="0"/>
    </xf>
    <xf numFmtId="4" fontId="50" fillId="0" borderId="40" xfId="0" applyNumberFormat="1" applyFont="1" applyBorder="1" applyAlignment="1" applyProtection="1">
      <alignment horizontal="center" shrinkToFit="1"/>
      <protection locked="0"/>
    </xf>
    <xf numFmtId="4" fontId="50" fillId="0" borderId="4" xfId="0" applyNumberFormat="1" applyFont="1" applyBorder="1" applyAlignment="1" applyProtection="1">
      <alignment horizontal="center" shrinkToFit="1"/>
      <protection locked="0"/>
    </xf>
    <xf numFmtId="4" fontId="50" fillId="0" borderId="39" xfId="0" applyNumberFormat="1" applyFont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50" fillId="3" borderId="36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50" fillId="3" borderId="36" xfId="0" applyFont="1" applyFill="1" applyBorder="1" applyAlignment="1">
      <alignment horizontal="left" vertical="top" wrapText="1"/>
    </xf>
    <xf numFmtId="0" fontId="50" fillId="0" borderId="1" xfId="0" applyFont="1" applyBorder="1" applyAlignment="1" applyProtection="1">
      <alignment horizontal="center" shrinkToFit="1"/>
      <protection locked="0"/>
    </xf>
    <xf numFmtId="0" fontId="50" fillId="0" borderId="3" xfId="0" applyFont="1" applyBorder="1" applyAlignment="1" applyProtection="1">
      <alignment horizontal="center" shrinkToFit="1"/>
      <protection locked="0"/>
    </xf>
    <xf numFmtId="1" fontId="50" fillId="0" borderId="6" xfId="0" applyNumberFormat="1" applyFont="1" applyBorder="1" applyAlignment="1" applyProtection="1">
      <alignment horizontal="center" wrapText="1"/>
    </xf>
    <xf numFmtId="1" fontId="50" fillId="0" borderId="7" xfId="0" applyNumberFormat="1" applyFont="1" applyBorder="1" applyAlignment="1" applyProtection="1">
      <alignment horizontal="center" wrapText="1"/>
    </xf>
    <xf numFmtId="1" fontId="50" fillId="0" borderId="40" xfId="0" applyNumberFormat="1" applyFont="1" applyBorder="1" applyAlignment="1" applyProtection="1">
      <alignment horizontal="center" shrinkToFit="1"/>
      <protection locked="0"/>
    </xf>
    <xf numFmtId="1" fontId="50" fillId="0" borderId="4" xfId="0" applyNumberFormat="1" applyFont="1" applyBorder="1" applyAlignment="1" applyProtection="1">
      <alignment horizontal="center" shrinkToFit="1"/>
      <protection locked="0"/>
    </xf>
    <xf numFmtId="1" fontId="50" fillId="0" borderId="39" xfId="0" applyNumberFormat="1" applyFont="1" applyBorder="1" applyAlignment="1" applyProtection="1">
      <alignment horizontal="center" shrinkToFit="1"/>
      <protection locked="0"/>
    </xf>
    <xf numFmtId="0" fontId="58" fillId="2" borderId="4" xfId="0" applyFont="1" applyFill="1" applyBorder="1" applyAlignment="1">
      <alignment horizontal="center" vertical="top"/>
    </xf>
    <xf numFmtId="1" fontId="50" fillId="0" borderId="9" xfId="0" applyNumberFormat="1" applyFont="1" applyBorder="1" applyAlignment="1">
      <alignment horizontal="center" wrapText="1"/>
    </xf>
    <xf numFmtId="1" fontId="50" fillId="0" borderId="41" xfId="0" applyNumberFormat="1" applyFont="1" applyBorder="1" applyAlignment="1">
      <alignment horizontal="center" wrapText="1"/>
    </xf>
    <xf numFmtId="1" fontId="50" fillId="0" borderId="4" xfId="0" applyNumberFormat="1" applyFont="1" applyBorder="1" applyAlignment="1">
      <alignment horizontal="center" wrapText="1"/>
    </xf>
    <xf numFmtId="1" fontId="50" fillId="0" borderId="39" xfId="0" applyNumberFormat="1" applyFont="1" applyBorder="1" applyAlignment="1">
      <alignment horizontal="center" wrapText="1"/>
    </xf>
    <xf numFmtId="10" fontId="50" fillId="0" borderId="6" xfId="1" applyNumberFormat="1" applyFont="1" applyBorder="1" applyAlignment="1">
      <alignment horizontal="center" shrinkToFit="1"/>
    </xf>
    <xf numFmtId="10" fontId="50" fillId="0" borderId="46" xfId="1" applyNumberFormat="1" applyFont="1" applyBorder="1" applyAlignment="1">
      <alignment horizontal="center" shrinkToFit="1"/>
    </xf>
    <xf numFmtId="0" fontId="51" fillId="3" borderId="38" xfId="0" applyFont="1" applyFill="1" applyBorder="1" applyAlignment="1">
      <alignment vertical="top" wrapText="1"/>
    </xf>
    <xf numFmtId="0" fontId="51" fillId="3" borderId="7" xfId="0" applyFont="1" applyFill="1" applyBorder="1" applyAlignment="1">
      <alignment vertical="top" wrapText="1"/>
    </xf>
    <xf numFmtId="0" fontId="50" fillId="2" borderId="35" xfId="0" applyFont="1" applyFill="1" applyBorder="1" applyAlignment="1" applyProtection="1">
      <alignment horizontal="center" vertical="center" wrapText="1"/>
      <protection locked="0"/>
    </xf>
    <xf numFmtId="0" fontId="50" fillId="2" borderId="36" xfId="0" applyFont="1" applyFill="1" applyBorder="1" applyAlignment="1" applyProtection="1">
      <alignment horizontal="center" vertical="center" wrapText="1"/>
      <protection locked="0"/>
    </xf>
    <xf numFmtId="1" fontId="50" fillId="0" borderId="23" xfId="0" applyNumberFormat="1" applyFont="1" applyBorder="1" applyAlignment="1" applyProtection="1">
      <alignment horizontal="center" wrapText="1"/>
      <protection locked="0"/>
    </xf>
    <xf numFmtId="1" fontId="50" fillId="0" borderId="34" xfId="0" applyNumberFormat="1" applyFont="1" applyBorder="1" applyAlignment="1" applyProtection="1">
      <alignment horizontal="center" wrapText="1"/>
      <protection locked="0"/>
    </xf>
    <xf numFmtId="1" fontId="50" fillId="3" borderId="43" xfId="0" applyNumberFormat="1" applyFont="1" applyFill="1" applyBorder="1" applyAlignment="1">
      <alignment horizontal="left" vertical="top" wrapText="1"/>
    </xf>
    <xf numFmtId="1" fontId="50" fillId="3" borderId="23" xfId="0" applyNumberFormat="1" applyFont="1" applyFill="1" applyBorder="1" applyAlignment="1">
      <alignment horizontal="left" vertical="top" wrapText="1"/>
    </xf>
    <xf numFmtId="1" fontId="50" fillId="0" borderId="39" xfId="0" applyNumberFormat="1" applyFont="1" applyBorder="1" applyAlignment="1" applyProtection="1">
      <alignment horizontal="center" wrapText="1"/>
      <protection locked="0"/>
    </xf>
    <xf numFmtId="1" fontId="50" fillId="0" borderId="24" xfId="0" applyNumberFormat="1" applyFont="1" applyBorder="1" applyAlignment="1" applyProtection="1">
      <alignment horizontal="center" wrapText="1"/>
      <protection locked="0"/>
    </xf>
    <xf numFmtId="0" fontId="51" fillId="3" borderId="43" xfId="0" applyFont="1" applyFill="1" applyBorder="1" applyAlignment="1">
      <alignment horizontal="left" vertical="top" wrapText="1"/>
    </xf>
    <xf numFmtId="1" fontId="50" fillId="3" borderId="8" xfId="0" applyNumberFormat="1" applyFont="1" applyFill="1" applyBorder="1" applyAlignment="1">
      <alignment vertical="top" wrapText="1"/>
    </xf>
    <xf numFmtId="1" fontId="50" fillId="3" borderId="9" xfId="0" applyNumberFormat="1" applyFont="1" applyFill="1" applyBorder="1" applyAlignment="1">
      <alignment vertical="top" wrapText="1"/>
    </xf>
    <xf numFmtId="1" fontId="50" fillId="3" borderId="41" xfId="0" applyNumberFormat="1" applyFont="1" applyFill="1" applyBorder="1" applyAlignment="1">
      <alignment vertical="top" wrapText="1"/>
    </xf>
    <xf numFmtId="0" fontId="45" fillId="0" borderId="40" xfId="0" applyFont="1" applyBorder="1" applyAlignment="1" applyProtection="1">
      <alignment horizontal="center" shrinkToFit="1"/>
      <protection locked="0"/>
    </xf>
    <xf numFmtId="0" fontId="45" fillId="0" borderId="4" xfId="0" applyFont="1" applyBorder="1" applyAlignment="1" applyProtection="1">
      <alignment horizontal="center" shrinkToFit="1"/>
      <protection locked="0"/>
    </xf>
    <xf numFmtId="0" fontId="45" fillId="0" borderId="39" xfId="0" applyFont="1" applyBorder="1" applyAlignment="1" applyProtection="1">
      <alignment horizontal="center" shrinkToFit="1"/>
      <protection locked="0"/>
    </xf>
    <xf numFmtId="0" fontId="51" fillId="3" borderId="25" xfId="0" applyFont="1" applyFill="1" applyBorder="1" applyAlignment="1">
      <alignment horizontal="center" vertical="center" wrapText="1"/>
    </xf>
    <xf numFmtId="0" fontId="51" fillId="3" borderId="4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1" fillId="3" borderId="37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/>
    </xf>
    <xf numFmtId="0" fontId="50" fillId="2" borderId="40" xfId="0" applyFont="1" applyFill="1" applyBorder="1" applyAlignment="1">
      <alignment horizontal="center" shrinkToFit="1"/>
    </xf>
    <xf numFmtId="0" fontId="50" fillId="2" borderId="4" xfId="0" applyFont="1" applyFill="1" applyBorder="1" applyAlignment="1">
      <alignment horizontal="center" shrinkToFit="1"/>
    </xf>
    <xf numFmtId="0" fontId="50" fillId="2" borderId="39" xfId="0" applyFont="1" applyFill="1" applyBorder="1" applyAlignment="1">
      <alignment horizontal="center" shrinkToFit="1"/>
    </xf>
    <xf numFmtId="0" fontId="51" fillId="3" borderId="25" xfId="0" applyFont="1" applyFill="1" applyBorder="1" applyAlignment="1">
      <alignment horizontal="left" vertical="top" wrapText="1"/>
    </xf>
    <xf numFmtId="0" fontId="51" fillId="3" borderId="39" xfId="0" applyFont="1" applyFill="1" applyBorder="1" applyAlignment="1">
      <alignment horizontal="left" vertical="top" wrapText="1"/>
    </xf>
    <xf numFmtId="0" fontId="51" fillId="3" borderId="8" xfId="0" applyFont="1" applyFill="1" applyBorder="1" applyAlignment="1">
      <alignment vertical="top" wrapText="1"/>
    </xf>
    <xf numFmtId="0" fontId="51" fillId="3" borderId="32" xfId="0" applyFont="1" applyFill="1" applyBorder="1" applyAlignment="1">
      <alignment vertical="top" wrapText="1"/>
    </xf>
    <xf numFmtId="164" fontId="50" fillId="0" borderId="4" xfId="0" applyNumberFormat="1" applyFont="1" applyBorder="1" applyAlignment="1" applyProtection="1">
      <alignment horizontal="center" wrapText="1"/>
      <protection locked="0"/>
    </xf>
    <xf numFmtId="164" fontId="50" fillId="0" borderId="37" xfId="0" applyNumberFormat="1" applyFont="1" applyBorder="1" applyAlignment="1" applyProtection="1">
      <alignment horizontal="center" wrapText="1"/>
      <protection locked="0"/>
    </xf>
    <xf numFmtId="164" fontId="50" fillId="0" borderId="6" xfId="0" applyNumberFormat="1" applyFont="1" applyBorder="1" applyAlignment="1" applyProtection="1">
      <alignment horizontal="center" wrapText="1"/>
    </xf>
    <xf numFmtId="164" fontId="50" fillId="0" borderId="7" xfId="0" applyNumberFormat="1" applyFont="1" applyBorder="1" applyAlignment="1" applyProtection="1">
      <alignment horizontal="center" wrapText="1"/>
    </xf>
    <xf numFmtId="10" fontId="50" fillId="0" borderId="40" xfId="1" applyNumberFormat="1" applyFont="1" applyBorder="1" applyAlignment="1">
      <alignment horizontal="center" shrinkToFit="1"/>
    </xf>
    <xf numFmtId="10" fontId="50" fillId="0" borderId="4" xfId="1" applyNumberFormat="1" applyFont="1" applyBorder="1" applyAlignment="1">
      <alignment horizontal="center" shrinkToFit="1"/>
    </xf>
    <xf numFmtId="10" fontId="50" fillId="0" borderId="39" xfId="1" applyNumberFormat="1" applyFont="1" applyBorder="1" applyAlignment="1">
      <alignment horizontal="center" shrinkToFit="1"/>
    </xf>
    <xf numFmtId="0" fontId="51" fillId="2" borderId="40" xfId="0" applyFont="1" applyFill="1" applyBorder="1" applyAlignment="1">
      <alignment horizontal="left" vertical="top" shrinkToFit="1"/>
    </xf>
    <xf numFmtId="0" fontId="51" fillId="2" borderId="4" xfId="0" applyFont="1" applyFill="1" applyBorder="1" applyAlignment="1">
      <alignment horizontal="left" vertical="top" shrinkToFit="1"/>
    </xf>
    <xf numFmtId="0" fontId="51" fillId="2" borderId="37" xfId="0" applyFont="1" applyFill="1" applyBorder="1" applyAlignment="1">
      <alignment horizontal="left" vertical="top" shrinkToFit="1"/>
    </xf>
    <xf numFmtId="4" fontId="50" fillId="0" borderId="5" xfId="0" applyNumberFormat="1" applyFont="1" applyBorder="1" applyAlignment="1" applyProtection="1">
      <alignment horizontal="center" shrinkToFit="1"/>
      <protection locked="0"/>
    </xf>
    <xf numFmtId="0" fontId="50" fillId="3" borderId="4" xfId="0" applyFont="1" applyFill="1" applyBorder="1" applyAlignment="1">
      <alignment horizontal="center" vertical="center"/>
    </xf>
    <xf numFmtId="0" fontId="50" fillId="3" borderId="28" xfId="0" applyFont="1" applyFill="1" applyBorder="1" applyAlignment="1">
      <alignment horizontal="center" vertical="center"/>
    </xf>
    <xf numFmtId="164" fontId="50" fillId="2" borderId="34" xfId="0" applyNumberFormat="1" applyFont="1" applyFill="1" applyBorder="1" applyAlignment="1" applyProtection="1">
      <alignment horizontal="right" shrinkToFit="1"/>
      <protection locked="0"/>
    </xf>
    <xf numFmtId="0" fontId="50" fillId="0" borderId="21" xfId="0" applyFont="1" applyBorder="1" applyAlignment="1" applyProtection="1">
      <alignment horizontal="left" vertical="top" wrapText="1"/>
      <protection locked="0"/>
    </xf>
    <xf numFmtId="0" fontId="50" fillId="0" borderId="44" xfId="0" applyFont="1" applyBorder="1" applyAlignment="1" applyProtection="1">
      <alignment horizontal="left" vertical="top" wrapText="1"/>
      <protection locked="0"/>
    </xf>
    <xf numFmtId="164" fontId="50" fillId="2" borderId="22" xfId="0" applyNumberFormat="1" applyFont="1" applyFill="1" applyBorder="1" applyAlignment="1" applyProtection="1">
      <alignment horizontal="center" shrinkToFit="1"/>
    </xf>
    <xf numFmtId="164" fontId="50" fillId="2" borderId="23" xfId="0" applyNumberFormat="1" applyFont="1" applyFill="1" applyBorder="1" applyAlignment="1" applyProtection="1">
      <alignment horizontal="center" shrinkToFit="1"/>
    </xf>
    <xf numFmtId="164" fontId="50" fillId="2" borderId="24" xfId="0" applyNumberFormat="1" applyFont="1" applyFill="1" applyBorder="1" applyAlignment="1" applyProtection="1">
      <alignment horizontal="center" shrinkToFit="1"/>
    </xf>
    <xf numFmtId="1" fontId="50" fillId="0" borderId="37" xfId="0" applyNumberFormat="1" applyFont="1" applyBorder="1" applyAlignment="1">
      <alignment horizontal="center" wrapText="1"/>
    </xf>
    <xf numFmtId="0" fontId="51" fillId="3" borderId="25" xfId="0" applyFont="1" applyFill="1" applyBorder="1" applyAlignment="1">
      <alignment horizontal="center" wrapText="1"/>
    </xf>
    <xf numFmtId="0" fontId="51" fillId="3" borderId="4" xfId="0" applyFont="1" applyFill="1" applyBorder="1" applyAlignment="1">
      <alignment horizontal="center" wrapText="1"/>
    </xf>
    <xf numFmtId="0" fontId="51" fillId="3" borderId="37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left" wrapText="1"/>
    </xf>
    <xf numFmtId="0" fontId="50" fillId="3" borderId="16" xfId="0" applyFont="1" applyFill="1" applyBorder="1" applyAlignment="1">
      <alignment horizontal="left" wrapText="1"/>
    </xf>
    <xf numFmtId="0" fontId="50" fillId="3" borderId="47" xfId="0" applyFont="1" applyFill="1" applyBorder="1" applyAlignment="1">
      <alignment horizontal="left" wrapText="1"/>
    </xf>
    <xf numFmtId="0" fontId="51" fillId="3" borderId="7" xfId="0" applyFont="1" applyFill="1" applyBorder="1" applyAlignment="1">
      <alignment horizontal="left" vertical="center" wrapText="1"/>
    </xf>
    <xf numFmtId="10" fontId="50" fillId="0" borderId="7" xfId="1" applyNumberFormat="1" applyFont="1" applyBorder="1" applyAlignment="1">
      <alignment horizontal="center" shrinkToFit="1"/>
    </xf>
    <xf numFmtId="1" fontId="51" fillId="3" borderId="15" xfId="0" applyNumberFormat="1" applyFont="1" applyFill="1" applyBorder="1" applyAlignment="1">
      <alignment horizontal="center" vertical="center" wrapText="1"/>
    </xf>
    <xf numFmtId="164" fontId="50" fillId="0" borderId="4" xfId="0" applyNumberFormat="1" applyFont="1" applyBorder="1" applyAlignment="1" applyProtection="1">
      <alignment horizontal="center" shrinkToFit="1"/>
      <protection locked="0"/>
    </xf>
    <xf numFmtId="164" fontId="50" fillId="0" borderId="39" xfId="0" applyNumberFormat="1" applyFont="1" applyBorder="1" applyAlignment="1" applyProtection="1">
      <alignment horizontal="center" shrinkToFit="1"/>
      <protection locked="0"/>
    </xf>
    <xf numFmtId="1" fontId="50" fillId="0" borderId="26" xfId="0" applyNumberFormat="1" applyFont="1" applyBorder="1" applyAlignment="1" applyProtection="1">
      <alignment horizontal="center" wrapText="1"/>
      <protection locked="0"/>
    </xf>
    <xf numFmtId="0" fontId="51" fillId="3" borderId="63" xfId="0" applyFont="1" applyFill="1" applyBorder="1" applyAlignment="1">
      <alignment horizontal="center" vertical="center" wrapText="1"/>
    </xf>
    <xf numFmtId="0" fontId="51" fillId="3" borderId="64" xfId="0" applyFont="1" applyFill="1" applyBorder="1" applyAlignment="1">
      <alignment horizontal="center" vertical="center" wrapText="1"/>
    </xf>
    <xf numFmtId="10" fontId="50" fillId="0" borderId="5" xfId="1" applyNumberFormat="1" applyFont="1" applyBorder="1" applyAlignment="1">
      <alignment horizontal="center" shrinkToFit="1"/>
    </xf>
    <xf numFmtId="0" fontId="51" fillId="3" borderId="36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left" vertical="center" wrapText="1"/>
    </xf>
    <xf numFmtId="0" fontId="51" fillId="3" borderId="39" xfId="0" applyFont="1" applyFill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49" fillId="0" borderId="26" xfId="0" applyFont="1" applyBorder="1" applyAlignment="1" applyProtection="1">
      <alignment horizontal="center" wrapText="1"/>
      <protection locked="0"/>
    </xf>
    <xf numFmtId="0" fontId="49" fillId="0" borderId="9" xfId="0" applyFont="1" applyBorder="1" applyAlignment="1" applyProtection="1">
      <alignment horizontal="center" wrapText="1"/>
      <protection locked="0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4" fontId="50" fillId="0" borderId="22" xfId="0" applyNumberFormat="1" applyFont="1" applyBorder="1" applyAlignment="1" applyProtection="1">
      <alignment horizontal="center" vertical="top" wrapText="1"/>
      <protection locked="0"/>
    </xf>
    <xf numFmtId="4" fontId="50" fillId="0" borderId="23" xfId="0" applyNumberFormat="1" applyFont="1" applyBorder="1" applyAlignment="1" applyProtection="1">
      <alignment horizontal="center" vertical="top" wrapText="1"/>
      <protection locked="0"/>
    </xf>
    <xf numFmtId="4" fontId="50" fillId="0" borderId="24" xfId="0" applyNumberFormat="1" applyFont="1" applyBorder="1" applyAlignment="1" applyProtection="1">
      <alignment horizontal="center" vertical="top" wrapText="1"/>
      <protection locked="0"/>
    </xf>
    <xf numFmtId="0" fontId="50" fillId="0" borderId="1" xfId="0" applyFont="1" applyBorder="1" applyAlignment="1" applyProtection="1">
      <alignment horizontal="center" vertical="top" wrapText="1"/>
      <protection locked="0"/>
    </xf>
    <xf numFmtId="0" fontId="50" fillId="2" borderId="22" xfId="0" applyFont="1" applyFill="1" applyBorder="1" applyAlignment="1" applyProtection="1">
      <alignment horizontal="center" vertical="center" wrapText="1"/>
      <protection locked="0"/>
    </xf>
    <xf numFmtId="0" fontId="50" fillId="2" borderId="23" xfId="0" applyFont="1" applyFill="1" applyBorder="1" applyAlignment="1" applyProtection="1">
      <alignment horizontal="center" vertical="center" wrapText="1"/>
      <protection locked="0"/>
    </xf>
    <xf numFmtId="0" fontId="50" fillId="2" borderId="24" xfId="0" applyFont="1" applyFill="1" applyBorder="1" applyAlignment="1" applyProtection="1">
      <alignment horizontal="center" vertical="center" wrapText="1"/>
      <protection locked="0"/>
    </xf>
    <xf numFmtId="0" fontId="53" fillId="3" borderId="26" xfId="0" applyFont="1" applyFill="1" applyBorder="1" applyAlignment="1" applyProtection="1">
      <alignment horizontal="center" vertical="center" wrapText="1"/>
    </xf>
    <xf numFmtId="0" fontId="53" fillId="3" borderId="9" xfId="0" applyFont="1" applyFill="1" applyBorder="1" applyAlignment="1" applyProtection="1">
      <alignment horizontal="center" vertical="center" wrapText="1"/>
    </xf>
    <xf numFmtId="0" fontId="53" fillId="3" borderId="32" xfId="0" applyFont="1" applyFill="1" applyBorder="1" applyAlignment="1" applyProtection="1">
      <alignment horizontal="center" vertical="center" wrapText="1"/>
    </xf>
    <xf numFmtId="0" fontId="53" fillId="3" borderId="27" xfId="0" applyFont="1" applyFill="1" applyBorder="1" applyAlignment="1" applyProtection="1">
      <alignment horizontal="center" vertical="center" wrapText="1"/>
    </xf>
    <xf numFmtId="0" fontId="53" fillId="3" borderId="28" xfId="0" applyFont="1" applyFill="1" applyBorder="1" applyAlignment="1" applyProtection="1">
      <alignment horizontal="center" vertical="center" wrapText="1"/>
    </xf>
    <xf numFmtId="0" fontId="53" fillId="3" borderId="29" xfId="0" applyFont="1" applyFill="1" applyBorder="1" applyAlignment="1" applyProtection="1">
      <alignment horizontal="center" vertical="center" wrapText="1"/>
    </xf>
    <xf numFmtId="0" fontId="53" fillId="3" borderId="22" xfId="0" applyFont="1" applyFill="1" applyBorder="1" applyAlignment="1" applyProtection="1">
      <alignment horizontal="center" vertical="center" wrapText="1"/>
    </xf>
    <xf numFmtId="0" fontId="53" fillId="3" borderId="23" xfId="0" applyFont="1" applyFill="1" applyBorder="1" applyAlignment="1" applyProtection="1">
      <alignment horizontal="center" vertical="center" wrapText="1"/>
    </xf>
    <xf numFmtId="0" fontId="53" fillId="3" borderId="24" xfId="0" applyFont="1" applyFill="1" applyBorder="1" applyAlignment="1" applyProtection="1">
      <alignment horizontal="center" vertical="center" wrapText="1"/>
    </xf>
    <xf numFmtId="0" fontId="49" fillId="0" borderId="27" xfId="2" applyFont="1" applyBorder="1" applyAlignment="1" applyProtection="1">
      <alignment horizontal="center"/>
      <protection locked="0"/>
    </xf>
    <xf numFmtId="0" fontId="49" fillId="0" borderId="28" xfId="2" applyFont="1" applyBorder="1" applyAlignment="1" applyProtection="1">
      <alignment horizontal="center"/>
      <protection locked="0"/>
    </xf>
    <xf numFmtId="0" fontId="49" fillId="0" borderId="29" xfId="2" applyFont="1" applyBorder="1" applyAlignment="1" applyProtection="1">
      <alignment horizontal="center"/>
      <protection locked="0"/>
    </xf>
    <xf numFmtId="0" fontId="49" fillId="0" borderId="22" xfId="2" applyFont="1" applyBorder="1" applyAlignment="1" applyProtection="1">
      <alignment horizontal="center"/>
      <protection locked="0"/>
    </xf>
    <xf numFmtId="0" fontId="49" fillId="0" borderId="23" xfId="2" applyFont="1" applyBorder="1" applyAlignment="1" applyProtection="1">
      <alignment horizontal="center"/>
      <protection locked="0"/>
    </xf>
    <xf numFmtId="0" fontId="49" fillId="0" borderId="24" xfId="2" applyFont="1" applyBorder="1" applyAlignment="1" applyProtection="1">
      <alignment horizontal="center"/>
      <protection locked="0"/>
    </xf>
    <xf numFmtId="0" fontId="47" fillId="0" borderId="27" xfId="2" applyFont="1" applyBorder="1" applyAlignment="1" applyProtection="1">
      <alignment horizontal="center"/>
      <protection locked="0"/>
    </xf>
    <xf numFmtId="0" fontId="47" fillId="0" borderId="28" xfId="2" applyFont="1" applyBorder="1" applyAlignment="1" applyProtection="1">
      <alignment horizontal="center"/>
      <protection locked="0"/>
    </xf>
    <xf numFmtId="0" fontId="47" fillId="0" borderId="29" xfId="2" applyFont="1" applyBorder="1" applyAlignment="1" applyProtection="1">
      <alignment horizontal="center"/>
      <protection locked="0"/>
    </xf>
    <xf numFmtId="0" fontId="47" fillId="0" borderId="30" xfId="2" applyFont="1" applyBorder="1" applyAlignment="1" applyProtection="1">
      <alignment horizontal="center"/>
      <protection locked="0"/>
    </xf>
    <xf numFmtId="0" fontId="47" fillId="0" borderId="0" xfId="2" applyFont="1" applyAlignment="1" applyProtection="1">
      <alignment horizontal="center"/>
      <protection locked="0"/>
    </xf>
    <xf numFmtId="0" fontId="47" fillId="0" borderId="31" xfId="2" applyFont="1" applyBorder="1" applyAlignment="1" applyProtection="1">
      <alignment horizontal="center"/>
      <protection locked="0"/>
    </xf>
    <xf numFmtId="0" fontId="47" fillId="0" borderId="22" xfId="2" applyFont="1" applyBorder="1" applyAlignment="1" applyProtection="1">
      <alignment horizontal="center"/>
      <protection locked="0"/>
    </xf>
    <xf numFmtId="0" fontId="47" fillId="0" borderId="23" xfId="2" applyFont="1" applyBorder="1" applyAlignment="1" applyProtection="1">
      <alignment horizontal="center"/>
      <protection locked="0"/>
    </xf>
    <xf numFmtId="0" fontId="47" fillId="0" borderId="24" xfId="2" applyFont="1" applyBorder="1" applyAlignment="1" applyProtection="1">
      <alignment horizontal="center"/>
      <protection locked="0"/>
    </xf>
    <xf numFmtId="0" fontId="49" fillId="0" borderId="0" xfId="2" applyFont="1" applyAlignment="1" applyProtection="1">
      <alignment horizontal="left"/>
      <protection locked="0"/>
    </xf>
    <xf numFmtId="0" fontId="38" fillId="2" borderId="26" xfId="2" applyFont="1" applyFill="1" applyBorder="1" applyAlignment="1">
      <alignment horizontal="left" vertical="top"/>
    </xf>
    <xf numFmtId="0" fontId="38" fillId="2" borderId="9" xfId="2" applyFont="1" applyFill="1" applyBorder="1" applyAlignment="1">
      <alignment horizontal="left" vertical="top"/>
    </xf>
    <xf numFmtId="0" fontId="38" fillId="2" borderId="32" xfId="2" applyFont="1" applyFill="1" applyBorder="1" applyAlignment="1">
      <alignment horizontal="left" vertical="top"/>
    </xf>
    <xf numFmtId="0" fontId="50" fillId="6" borderId="1" xfId="2" applyFont="1" applyFill="1" applyBorder="1" applyAlignment="1">
      <alignment horizontal="left"/>
    </xf>
    <xf numFmtId="0" fontId="50" fillId="6" borderId="0" xfId="2" applyFont="1" applyFill="1" applyAlignment="1">
      <alignment horizontal="left"/>
    </xf>
    <xf numFmtId="0" fontId="50" fillId="7" borderId="0" xfId="2" applyFont="1" applyFill="1" applyAlignment="1">
      <alignment horizontal="center" vertical="center"/>
    </xf>
    <xf numFmtId="0" fontId="50" fillId="0" borderId="0" xfId="2" applyFont="1" applyProtection="1">
      <protection locked="0"/>
    </xf>
    <xf numFmtId="0" fontId="51" fillId="0" borderId="1" xfId="2" applyFont="1" applyBorder="1" applyAlignment="1">
      <alignment horizontal="center"/>
    </xf>
    <xf numFmtId="0" fontId="49" fillId="0" borderId="0" xfId="2" applyFont="1" applyProtection="1">
      <protection locked="0"/>
    </xf>
    <xf numFmtId="0" fontId="49" fillId="0" borderId="0" xfId="2" applyFont="1" applyAlignment="1" applyProtection="1">
      <alignment horizontal="center"/>
      <protection locked="0"/>
    </xf>
    <xf numFmtId="0" fontId="50" fillId="4" borderId="1" xfId="2" applyFont="1" applyFill="1" applyBorder="1" applyAlignment="1">
      <alignment horizontal="left"/>
    </xf>
    <xf numFmtId="0" fontId="64" fillId="0" borderId="73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left" vertical="top" wrapText="1"/>
    </xf>
    <xf numFmtId="0" fontId="50" fillId="0" borderId="9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39" fillId="3" borderId="26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0" fontId="39" fillId="3" borderId="32" xfId="0" applyFont="1" applyFill="1" applyBorder="1" applyAlignment="1">
      <alignment horizontal="center" wrapText="1"/>
    </xf>
    <xf numFmtId="0" fontId="53" fillId="3" borderId="1" xfId="0" applyFont="1" applyFill="1" applyBorder="1" applyAlignment="1">
      <alignment horizontal="center" vertical="center" wrapText="1"/>
    </xf>
  </cellXfs>
  <cellStyles count="12">
    <cellStyle name="Dobre" xfId="4" builtinId="26"/>
    <cellStyle name="Dziesiętny 2" xfId="8"/>
    <cellStyle name="Hiperłącze" xfId="6" builtinId="8"/>
    <cellStyle name="Hiperłącze 2" xfId="9"/>
    <cellStyle name="Hiperłącze 3" xfId="11"/>
    <cellStyle name="Nagłówek 2" xfId="3" builtinId="17"/>
    <cellStyle name="Neutralne" xfId="5" builtinId="28"/>
    <cellStyle name="Normalny" xfId="0" builtinId="0"/>
    <cellStyle name="Normalny 2" xfId="2"/>
    <cellStyle name="Normalny 3" xfId="7"/>
    <cellStyle name="Procentowy" xfId="1" builtinId="5"/>
    <cellStyle name="Procentowy 2" xfId="10"/>
  </cellStyles>
  <dxfs count="25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5" tint="0.39994506668294322"/>
      </font>
    </dxf>
    <dxf>
      <font>
        <color theme="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ont>
        <color theme="5" tint="0.39994506668294322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theme="5" tint="0.39994506668294322"/>
      </font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ont>
        <color theme="5" tint="0.39994506668294322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rgb="FF92D050"/>
        </patternFill>
      </fill>
    </dxf>
    <dxf>
      <font>
        <color theme="0"/>
      </font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I$2" lockText="1" noThreeD="1"/>
</file>

<file path=xl/ctrlProps/ctrlProp2.xml><?xml version="1.0" encoding="utf-8"?>
<formControlPr xmlns="http://schemas.microsoft.com/office/spreadsheetml/2009/9/main" objectType="Button" lockText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</xdr:row>
          <xdr:rowOff>47625</xdr:rowOff>
        </xdr:from>
        <xdr:to>
          <xdr:col>8</xdr:col>
          <xdr:colOff>1323975</xdr:colOff>
          <xdr:row>2</xdr:row>
          <xdr:rowOff>676275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WYŁĄCZENIE LISTY WIEKOKROTNEGO WYBORU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342900</xdr:colOff>
          <xdr:row>12</xdr:row>
          <xdr:rowOff>85725</xdr:rowOff>
        </xdr:from>
        <xdr:to>
          <xdr:col>5</xdr:col>
          <xdr:colOff>676275</xdr:colOff>
          <xdr:row>14</xdr:row>
          <xdr:rowOff>180975</xdr:rowOff>
        </xdr:to>
        <xdr:sp macro="" textlink="">
          <xdr:nvSpPr>
            <xdr:cNvPr id="72706" name="Button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Uruchomienie Makra odkrywająceg miejsca na komentarze Ekspertów</a:t>
              </a:r>
            </a:p>
            <a:p>
              <a:pPr algn="ctr" rtl="0">
                <a:defRPr sz="1000"/>
              </a:pPr>
              <a:endParaRPr lang="pl-PL" sz="12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l_Jurzak/Documents/Wniosek%20nab&#243;r%202019%20korygowany%20na%20bie&#380;&#261;co/baza%20wniosk&#243;w-nab&#243;r%20I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l_jurzak/Documents/Robocze/Baza%20wniosk&#243;w/baza%20wniosk&#243;w-nab&#243;r%20I%202019%20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l_Jurzak/Documents/Wniosek%20nab&#243;r%202019%20korygowany%20na%20bie&#380;&#261;co/Generatory/Generator%20v1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l_Jurzak/Documents/Robocze/Kwoty%20s&#322;ownie/kwoty_slownie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Projektów"/>
      <sheetName val="Import Word"/>
      <sheetName val="Eksperci"/>
      <sheetName val="Lista Wniosków zał."/>
      <sheetName val="Raporty"/>
      <sheetName val="Baza wniosków"/>
      <sheetName val="Słowniki"/>
      <sheetName val="Arkusz1"/>
      <sheetName val="Arkusz2"/>
      <sheetName val="Arkusz3"/>
      <sheetName val="baza wniosków-nabór I 2019"/>
    </sheetNames>
    <sheetDataSet>
      <sheetData sheetId="0"/>
      <sheetData sheetId="1" refreshError="1"/>
      <sheetData sheetId="2">
        <row r="2">
          <cell r="A2" t="str">
            <v>Agnieszka Sobczak -Kupiec</v>
          </cell>
          <cell r="F2" t="str">
            <v>Anna Bera</v>
          </cell>
        </row>
        <row r="3">
          <cell r="A3" t="str">
            <v>Andrzej Norbert Wieczorek</v>
          </cell>
          <cell r="F3" t="str">
            <v>Justyna Pęk</v>
          </cell>
        </row>
        <row r="4">
          <cell r="A4" t="str">
            <v>Andrzrej Cezary Składanowski</v>
          </cell>
          <cell r="F4" t="str">
            <v>Krzysztof Simon</v>
          </cell>
        </row>
        <row r="5">
          <cell r="A5" t="str">
            <v>Artur Błaszczuk</v>
          </cell>
          <cell r="F5" t="str">
            <v>Szymon Gańko</v>
          </cell>
        </row>
        <row r="6">
          <cell r="A6" t="str">
            <v>Bartosz Sakowicz</v>
          </cell>
          <cell r="F6" t="str">
            <v>Paweł Kozielski</v>
          </cell>
        </row>
        <row r="7">
          <cell r="A7" t="str">
            <v>Dominik Kryzia</v>
          </cell>
          <cell r="F7" t="str">
            <v>Paweł Bartoszewski</v>
          </cell>
        </row>
        <row r="8">
          <cell r="A8" t="str">
            <v>Ewa Mojs</v>
          </cell>
          <cell r="F8" t="str">
            <v>Jacek Zamielski</v>
          </cell>
        </row>
        <row r="9">
          <cell r="A9" t="str">
            <v>Florian Adamczyk</v>
          </cell>
          <cell r="F9" t="str">
            <v>Jarosław Pichla</v>
          </cell>
        </row>
        <row r="10">
          <cell r="A10" t="str">
            <v>Grzegorz Królczyk</v>
          </cell>
          <cell r="F10" t="str">
            <v>Łukasz Gil</v>
          </cell>
        </row>
        <row r="11">
          <cell r="A11" t="str">
            <v>Izabela Zawlik</v>
          </cell>
          <cell r="F11" t="str">
            <v>Irena Dąbrowska</v>
          </cell>
        </row>
        <row r="12">
          <cell r="A12" t="str">
            <v>Jarosław Wąs</v>
          </cell>
          <cell r="F12" t="str">
            <v>Przemysław Berkowicz</v>
          </cell>
        </row>
        <row r="13">
          <cell r="A13" t="str">
            <v>Jerzy Domżał</v>
          </cell>
          <cell r="F13" t="str">
            <v>Aneta Mazur-Jelonek</v>
          </cell>
        </row>
        <row r="14">
          <cell r="A14" t="str">
            <v>Jolanta Iłowska</v>
          </cell>
          <cell r="F14" t="str">
            <v>Monika Bąk</v>
          </cell>
        </row>
        <row r="15">
          <cell r="A15" t="str">
            <v>Jolanta Królczyk</v>
          </cell>
          <cell r="F15" t="str">
            <v>Joalana Sienkiewicz</v>
          </cell>
        </row>
        <row r="16">
          <cell r="A16" t="str">
            <v>Krystyna Pieńkowska</v>
          </cell>
          <cell r="F16" t="str">
            <v>Ewa Ostaszewska</v>
          </cell>
        </row>
        <row r="17">
          <cell r="A17" t="str">
            <v>Krzysztof Grochla</v>
          </cell>
          <cell r="F17" t="str">
            <v xml:space="preserve"> </v>
          </cell>
        </row>
        <row r="18">
          <cell r="A18" t="str">
            <v>Magdalena Zabochnicka-Świątek</v>
          </cell>
          <cell r="F18" t="str">
            <v xml:space="preserve"> </v>
          </cell>
        </row>
        <row r="19">
          <cell r="A19" t="str">
            <v>Marcin Olszewski</v>
          </cell>
          <cell r="F19" t="str">
            <v xml:space="preserve"> </v>
          </cell>
        </row>
        <row r="20">
          <cell r="A20" t="str">
            <v>Marek Pierchała</v>
          </cell>
          <cell r="F20" t="str">
            <v xml:space="preserve"> </v>
          </cell>
        </row>
        <row r="21">
          <cell r="A21" t="str">
            <v>Marzena Jamrógiewicz</v>
          </cell>
        </row>
        <row r="22">
          <cell r="A22" t="str">
            <v>Paweł Wiśniewski</v>
          </cell>
        </row>
        <row r="23">
          <cell r="A23" t="str">
            <v>Piotr Korbel</v>
          </cell>
        </row>
        <row r="24">
          <cell r="A24" t="str">
            <v>Przemysław Simiński</v>
          </cell>
        </row>
        <row r="25">
          <cell r="A25" t="str">
            <v>Robert Koprowski</v>
          </cell>
        </row>
        <row r="26">
          <cell r="A26" t="str">
            <v>Roman Szewczyk</v>
          </cell>
        </row>
        <row r="27">
          <cell r="A27" t="str">
            <v>Sebastian Kowalczyk</v>
          </cell>
        </row>
        <row r="28">
          <cell r="A28" t="str">
            <v>Sławomir Nowak</v>
          </cell>
        </row>
        <row r="29">
          <cell r="A29" t="str">
            <v>Stanislaw Kozioł</v>
          </cell>
        </row>
        <row r="30">
          <cell r="A30" t="str">
            <v>Tomasz Giesko</v>
          </cell>
        </row>
        <row r="31">
          <cell r="A31" t="str">
            <v>Tomasz Stapiński</v>
          </cell>
        </row>
        <row r="32">
          <cell r="A32" t="str">
            <v>Włodzimierz Adamski</v>
          </cell>
        </row>
        <row r="33">
          <cell r="A33" t="str">
            <v>Magdalena Pilarczyk-Żurek</v>
          </cell>
        </row>
        <row r="34">
          <cell r="A34" t="str">
            <v>Jakub Adamczyk</v>
          </cell>
        </row>
        <row r="35">
          <cell r="A35" t="str">
            <v>Sławomir Wilczyński</v>
          </cell>
        </row>
        <row r="36">
          <cell r="A36" t="str">
            <v>Marcin Bajkowski</v>
          </cell>
        </row>
        <row r="38">
          <cell r="A38" t="str">
            <v>Dorota Żyżelewicz</v>
          </cell>
        </row>
        <row r="39">
          <cell r="A39" t="str">
            <v>Michał Bujacz</v>
          </cell>
        </row>
        <row r="40">
          <cell r="A40" t="str">
            <v>Andrzej Bartoszewicz</v>
          </cell>
        </row>
        <row r="41">
          <cell r="A41" t="str">
            <v>Jerzy Klimkowski</v>
          </cell>
        </row>
        <row r="42">
          <cell r="A42" t="str">
            <v>Marek Węglowski</v>
          </cell>
        </row>
        <row r="43">
          <cell r="A43" t="str">
            <v>Leszek Chybowski</v>
          </cell>
        </row>
        <row r="44">
          <cell r="A44" t="str">
            <v>Artur Bartosik</v>
          </cell>
        </row>
        <row r="45">
          <cell r="A45" t="str">
            <v>Krzysztof Biernat</v>
          </cell>
        </row>
        <row r="46">
          <cell r="A46" t="str">
            <v>Dariusz Jasiulek</v>
          </cell>
        </row>
        <row r="47">
          <cell r="A47" t="str">
            <v>Andrzej Malasiński</v>
          </cell>
        </row>
        <row r="48">
          <cell r="A48" t="str">
            <v>Remigiusz Michalczewski</v>
          </cell>
        </row>
        <row r="49">
          <cell r="A49" t="str">
            <v>Alicja Stankiewicz</v>
          </cell>
        </row>
        <row r="50">
          <cell r="A50" t="str">
            <v>Bartosz Stankiewicz</v>
          </cell>
        </row>
        <row r="51">
          <cell r="A51" t="str">
            <v>Jakub Szałatkiewicz</v>
          </cell>
        </row>
        <row r="52">
          <cell r="A52" t="str">
            <v>Agnieszka Szczygielska</v>
          </cell>
        </row>
        <row r="53">
          <cell r="A53" t="str">
            <v>Maciej Bilek</v>
          </cell>
        </row>
        <row r="54">
          <cell r="A54" t="str">
            <v>Marek Sikora</v>
          </cell>
        </row>
        <row r="55">
          <cell r="A55" t="str">
            <v>Arkadiusz Stępień</v>
          </cell>
        </row>
        <row r="56">
          <cell r="A56" t="str">
            <v>Tomasz Jakubowski</v>
          </cell>
        </row>
        <row r="57">
          <cell r="A57" t="str">
            <v>Jarosław Mikuła</v>
          </cell>
        </row>
        <row r="58">
          <cell r="A58" t="str">
            <v>Dariusz Lenkiewicz</v>
          </cell>
        </row>
        <row r="59">
          <cell r="A59" t="str">
            <v>Magdalena Gantner</v>
          </cell>
        </row>
        <row r="60">
          <cell r="A60" t="str">
            <v>Krystian Marszałek</v>
          </cell>
        </row>
        <row r="61">
          <cell r="A61" t="str">
            <v>Marta Migocka-Patrzałek</v>
          </cell>
        </row>
        <row r="62">
          <cell r="A62" t="str">
            <v xml:space="preserve">Dorota Nowak </v>
          </cell>
        </row>
        <row r="63">
          <cell r="A63" t="str">
            <v>Adam Włodarczyk</v>
          </cell>
        </row>
        <row r="64">
          <cell r="A64" t="str">
            <v>Dorota Żyżelewicz</v>
          </cell>
        </row>
        <row r="65">
          <cell r="A65" t="str">
            <v>Aleksander Lisowski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</sheetData>
      <sheetData sheetId="3" refreshError="1"/>
      <sheetData sheetId="4">
        <row r="2">
          <cell r="A2">
            <v>0</v>
          </cell>
        </row>
      </sheetData>
      <sheetData sheetId="5" refreshError="1"/>
      <sheetData sheetId="6">
        <row r="1">
          <cell r="N1" t="str">
            <v>POZYTYWNY</v>
          </cell>
        </row>
        <row r="2">
          <cell r="A2" t="str">
            <v>AB</v>
          </cell>
          <cell r="C2" t="str">
            <v>TAK</v>
          </cell>
          <cell r="F2" t="str">
            <v>MSz</v>
          </cell>
          <cell r="J2" t="str">
            <v>środki własne</v>
          </cell>
          <cell r="L2" t="str">
            <v>N/D</v>
          </cell>
          <cell r="N2" t="str">
            <v>NEGATYWNY</v>
          </cell>
          <cell r="O2" t="str">
            <v>Projekt polega na inwestycji w utworzenie lub rozwój centrum badawczo-rozwojowego zlokalizowanego na terytorium Rzeczypospolitej Polskiej.</v>
          </cell>
          <cell r="P2" t="str">
            <v>Projekt wpisuje się w branże kluczowe określone w Strategii na rzecz Odpowiedzialnego Rozwoju (SOR) - 0 pkt.</v>
          </cell>
        </row>
        <row r="3">
          <cell r="A3" t="str">
            <v>KJ</v>
          </cell>
          <cell r="C3" t="str">
            <v>NIE</v>
          </cell>
          <cell r="F3" t="str">
            <v>ZP</v>
          </cell>
          <cell r="J3" t="str">
            <v>umowa pożyczki</v>
          </cell>
          <cell r="N3" t="str">
            <v>POZOSTAWIONY BEZ ROZPATRZENIA</v>
          </cell>
          <cell r="O3" t="str">
            <v>Potencjał Wnioskodawcy do prowadzenia prac badawczo-rozwojowych.</v>
          </cell>
          <cell r="P3" t="str">
            <v>Projekt wpisuje się w branże kluczowe określone w Strategii na rzecz Odpowiedzialnego Rozwoju (SOR) - 4 pkt.</v>
          </cell>
        </row>
        <row r="4">
          <cell r="A4" t="str">
            <v>IK</v>
          </cell>
          <cell r="F4" t="str">
            <v>KK</v>
          </cell>
          <cell r="J4" t="str">
            <v>kredyt</v>
          </cell>
          <cell r="O4" t="str">
            <v>Projekt dotyczy inwestycji początkowej zgodnie z rozporządzeniem KE (UE) nr 651/2014.</v>
          </cell>
          <cell r="P4" t="str">
            <v>Przełomowy charakter planowanych prac badawczo – rozwojowych - 0 pkt.</v>
          </cell>
        </row>
        <row r="5">
          <cell r="A5" t="str">
            <v>MK</v>
          </cell>
          <cell r="F5" t="str">
            <v>MA</v>
          </cell>
          <cell r="J5" t="str">
            <v>leasing</v>
          </cell>
          <cell r="O5" t="str">
            <v>Projekt wpisuje się w Krajową Inteligentną Specjalizację (KIS).</v>
          </cell>
          <cell r="P5" t="str">
            <v>Przełomowy charakter planowanych prac badawczo – rozwojowych - 5 pkt.</v>
          </cell>
        </row>
        <row r="6">
          <cell r="A6" t="str">
            <v>MG</v>
          </cell>
          <cell r="E6" t="str">
            <v>N/d rezygnacja wnioskodawcy</v>
          </cell>
          <cell r="J6" t="str">
            <v>dokapitalizowanie</v>
          </cell>
          <cell r="O6" t="str">
            <v>Wnioskodawca nie podlega wykluczeniu z możliwości ubiegania się o dofinansowanie oraz jest przygotowany do realizacji inwestycji.</v>
          </cell>
          <cell r="P6" t="str">
            <v>W projekcie przewidziano udokumentowaną współpracę z jednostkami naukowymi - 0 pkt.</v>
          </cell>
        </row>
        <row r="7">
          <cell r="A7" t="str">
            <v>MP</v>
          </cell>
          <cell r="J7" t="str">
            <v>emisja akcji</v>
          </cell>
          <cell r="O7" t="str">
            <v>W związku z realizacją projektu prowadzona będzie współpraca z podmiotami z sektora MSP, organizacjami badawczymi lub NGO (dotyczy wyłącznie przedsiębiorców innych niż MSP).</v>
          </cell>
          <cell r="P7" t="str">
            <v>W projekcie przewidziano udokumentowaną współpracę z jednostkami naukowymi - 3 pkt.</v>
          </cell>
        </row>
        <row r="8">
          <cell r="A8" t="str">
            <v>ASW</v>
          </cell>
          <cell r="E8" t="str">
            <v>TAK</v>
          </cell>
          <cell r="O8" t="str">
            <v>Projekt ma pozytywny wpływ na realizację zasady zrównoważonego rozwoju, o której mowa w art. 8 rozporządzenia Parlamentu Europejskiego i Rady (UE) nr 1303/2013.</v>
          </cell>
          <cell r="P8" t="str">
            <v>W projekcie przewidziano udokumentowaną współpracę z jednostkami naukowymi - 5 pkt.</v>
          </cell>
        </row>
        <row r="9">
          <cell r="A9" t="str">
            <v>AT</v>
          </cell>
          <cell r="E9" t="str">
            <v>NIE</v>
          </cell>
          <cell r="O9" t="str">
            <v>Projekt jest zgodny z zasadą równości szans, o której mowa w art. 7 rozporządzenia Parlamentu Europejskiego i Rady (UE) nr 1303/2013.</v>
          </cell>
          <cell r="P9" t="str">
            <v>Udział nakładów na działalność B+R w całkowitych nakładach inwestycyjnych - 0 pkt.</v>
          </cell>
        </row>
        <row r="10">
          <cell r="A10" t="str">
            <v>JW.</v>
          </cell>
          <cell r="E10" t="str">
            <v>N/d rezygnacja wnioskodawcy</v>
          </cell>
          <cell r="O10" t="str">
            <v>Finansowe założenia projektu potwierdzają jego opłacalność oraz trwałość finansową, a wnioskowana kwota wsparcia i planowane wydatki są zgodne z zasadami finansowania projektów.</v>
          </cell>
          <cell r="P10" t="str">
            <v>Udział nakładów na działalność B+R w całkowitych nakładach inwestycyjnych - 1 pkt.</v>
          </cell>
        </row>
        <row r="11">
          <cell r="O11" t="str">
            <v>Przedmiot projektu nie dotyczy rodzajów działalności wykluczonych z możliwości uzyskania wsparcia.</v>
          </cell>
          <cell r="P11" t="str">
            <v>Udział nakładów na działalność B+R w całkowitych nakładach inwestycyjnych - 2 pkt.</v>
          </cell>
        </row>
        <row r="12">
          <cell r="P12" t="str">
            <v>Udział nakładów na działalność B+R w całkowitych nakładach inwestycyjnych - 3 pkt.</v>
          </cell>
        </row>
        <row r="13">
          <cell r="P13" t="str">
            <v>Udział nakładów na działalność B+R w całkowitych nakładach inwestycyjnych - 4 pkt.</v>
          </cell>
        </row>
        <row r="14">
          <cell r="P14" t="str">
            <v>Udział nakładów na działalność B+R w całkowitych nakładach inwestycyjnych - 5 pkt.</v>
          </cell>
        </row>
        <row r="15">
          <cell r="P15" t="str">
            <v>Udział nakładów na działalność B+R w całkowitych nakładach inwestycyjnych - 6 pkt.</v>
          </cell>
        </row>
        <row r="16">
          <cell r="P16" t="str">
            <v>Przewidywana liczba nowych miejsc pracy dla pracowników B+R - 0 pkt.</v>
          </cell>
        </row>
        <row r="17">
          <cell r="P17" t="str">
            <v>Przewidywana liczba nowych miejsc pracy dla pracowników B+R - 1 pkt.</v>
          </cell>
        </row>
        <row r="18">
          <cell r="P18" t="str">
            <v>Przewidywana liczba nowych miejsc pracy dla pracowników B+R - 2 pkt.</v>
          </cell>
        </row>
        <row r="19">
          <cell r="P19" t="str">
            <v>Przewidywana liczba nowych miejsc pracy dla pracowników B+R - 3 pkt.</v>
          </cell>
        </row>
        <row r="20">
          <cell r="P20" t="str">
            <v>Wnioskodawca należy do sektora MSP - 0 pkt.</v>
          </cell>
        </row>
        <row r="21">
          <cell r="P21" t="str">
            <v>Wnioskodawca należy do sektora MSP - 3 pkt.</v>
          </cell>
        </row>
        <row r="22">
          <cell r="P22" t="str">
            <v>Wnioskodawca jest członkiem Krajowego Klastra Kluczowego - 0 pkt.</v>
          </cell>
        </row>
        <row r="23">
          <cell r="P23" t="str">
            <v>Wnioskodawca jest członkiem Krajowego Klastra Kluczowego - 3 pkt.</v>
          </cell>
        </row>
        <row r="24">
          <cell r="P24" t="str">
            <v>W projekcie przewidziano sposoby ochrony własności intelektualnej - 0 pkt.</v>
          </cell>
        </row>
        <row r="25">
          <cell r="P25" t="str">
            <v>W projekcie przewidziano sposoby ochrony własności intelektualnej - 2 pkt.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Arkusz4"/>
    </sheetNames>
    <sheetDataSet>
      <sheetData sheetId="0"/>
      <sheetData sheetId="1"/>
      <sheetData sheetId="2"/>
      <sheetData sheetId="3">
        <row r="13">
          <cell r="A13">
            <v>1</v>
          </cell>
          <cell r="D13">
            <v>1</v>
          </cell>
        </row>
        <row r="14">
          <cell r="A14">
            <v>2</v>
          </cell>
          <cell r="D14">
            <v>2</v>
          </cell>
        </row>
        <row r="15">
          <cell r="A15">
            <v>3</v>
          </cell>
          <cell r="D15">
            <v>3</v>
          </cell>
        </row>
        <row r="16">
          <cell r="A16">
            <v>4</v>
          </cell>
          <cell r="D16">
            <v>4</v>
          </cell>
        </row>
        <row r="17">
          <cell r="A17">
            <v>5</v>
          </cell>
          <cell r="D17">
            <v>5</v>
          </cell>
        </row>
        <row r="18">
          <cell r="A18">
            <v>6</v>
          </cell>
          <cell r="D18">
            <v>6</v>
          </cell>
        </row>
        <row r="19">
          <cell r="A19">
            <v>7</v>
          </cell>
          <cell r="D19">
            <v>7</v>
          </cell>
        </row>
        <row r="20">
          <cell r="A20">
            <v>8</v>
          </cell>
          <cell r="D20">
            <v>8</v>
          </cell>
        </row>
        <row r="21">
          <cell r="A21">
            <v>9</v>
          </cell>
          <cell r="D21">
            <v>9</v>
          </cell>
        </row>
        <row r="22">
          <cell r="A22">
            <v>10</v>
          </cell>
          <cell r="D22">
            <v>10</v>
          </cell>
        </row>
        <row r="23">
          <cell r="A23">
            <v>11</v>
          </cell>
          <cell r="D23">
            <v>11</v>
          </cell>
        </row>
        <row r="24">
          <cell r="A24">
            <v>12</v>
          </cell>
          <cell r="D24">
            <v>12</v>
          </cell>
        </row>
        <row r="25">
          <cell r="A25">
            <v>13</v>
          </cell>
          <cell r="D25">
            <v>13</v>
          </cell>
        </row>
        <row r="26">
          <cell r="A26">
            <v>14</v>
          </cell>
          <cell r="D26">
            <v>14</v>
          </cell>
        </row>
        <row r="27">
          <cell r="A27">
            <v>15</v>
          </cell>
          <cell r="D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  <row r="35">
          <cell r="A35">
            <v>23</v>
          </cell>
        </row>
        <row r="36">
          <cell r="A3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enerator"/>
      <sheetName val="Dane z bazy wniosków"/>
      <sheetName val="Kwoty słownie"/>
      <sheetName val="Słowniki"/>
      <sheetName val="Arkusz1"/>
      <sheetName val="Eksperci"/>
      <sheetName val="Generator v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kład zastosowania"/>
      <sheetName val="Excelblog.pl - Kwoty słownie"/>
      <sheetName val="Excelblog.pl - Kwoty słowni (2)"/>
    </sheetNames>
    <sheetDataSet>
      <sheetData sheetId="0"/>
      <sheetData sheetId="1">
        <row r="8">
          <cell r="B8" t="str">
            <v xml:space="preserve">sto szesnaście złotych zero groszy 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8"/>
  <dimension ref="A1:GJ5"/>
  <sheetViews>
    <sheetView zoomScale="70" zoomScaleNormal="70" workbookViewId="0">
      <pane xSplit="9" ySplit="4" topLeftCell="AB5" activePane="bottomRight" state="frozen"/>
      <selection pane="topRight" activeCell="G1" sqref="G1"/>
      <selection pane="bottomLeft" activeCell="A5" sqref="A5"/>
      <selection pane="bottomRight" activeCell="H36" sqref="H36"/>
    </sheetView>
  </sheetViews>
  <sheetFormatPr defaultRowHeight="15.75"/>
  <cols>
    <col min="1" max="1" width="9.140625" style="107" customWidth="1"/>
    <col min="2" max="2" width="5.28515625" style="107" customWidth="1"/>
    <col min="3" max="3" width="18.28515625" style="107" customWidth="1"/>
    <col min="4" max="4" width="8.5703125" style="107" customWidth="1"/>
    <col min="5" max="5" width="13.7109375" style="107" customWidth="1"/>
    <col min="6" max="6" width="12.42578125" style="107" customWidth="1"/>
    <col min="7" max="7" width="15" style="107" customWidth="1"/>
    <col min="8" max="8" width="14.85546875" style="107" customWidth="1"/>
    <col min="9" max="9" width="20.42578125" style="115" customWidth="1"/>
    <col min="10" max="10" width="54.42578125" style="107" bestFit="1" customWidth="1"/>
    <col min="11" max="11" width="28.7109375" style="107" customWidth="1"/>
    <col min="12" max="12" width="28.85546875" style="107" customWidth="1"/>
    <col min="13" max="13" width="37.140625" style="107" customWidth="1"/>
    <col min="14" max="14" width="20.28515625" style="107" customWidth="1"/>
    <col min="15" max="15" width="27.42578125" style="107" customWidth="1"/>
    <col min="16" max="16" width="30" style="105" customWidth="1"/>
    <col min="17" max="17" width="17.85546875" style="105" customWidth="1"/>
    <col min="18" max="19" width="15.7109375" style="106" customWidth="1"/>
    <col min="20" max="21" width="20.7109375" style="107" customWidth="1"/>
    <col min="22" max="22" width="14.5703125" style="107" customWidth="1"/>
    <col min="23" max="23" width="27.5703125" style="107" customWidth="1"/>
    <col min="24" max="24" width="19.5703125" style="108" customWidth="1"/>
    <col min="25" max="25" width="24" style="107" customWidth="1"/>
    <col min="26" max="26" width="18.7109375" style="107" customWidth="1"/>
    <col min="27" max="27" width="19.28515625" style="107" customWidth="1"/>
    <col min="28" max="29" width="26" style="107" customWidth="1"/>
    <col min="30" max="30" width="19.140625" style="107" customWidth="1"/>
    <col min="31" max="32" width="26" style="107" customWidth="1"/>
    <col min="33" max="33" width="19.140625" style="107" customWidth="1"/>
    <col min="34" max="34" width="12.5703125" style="107" customWidth="1"/>
    <col min="35" max="35" width="13.42578125" style="107" customWidth="1"/>
    <col min="36" max="36" width="12.28515625" style="106" customWidth="1"/>
    <col min="37" max="37" width="14.28515625" style="109" customWidth="1"/>
    <col min="38" max="38" width="13.140625" style="109" customWidth="1"/>
    <col min="39" max="39" width="12.28515625" style="109" customWidth="1"/>
    <col min="40" max="51" width="19.7109375" style="110" customWidth="1"/>
    <col min="52" max="52" width="15.140625" style="107" customWidth="1"/>
    <col min="53" max="53" width="16.140625" style="107" customWidth="1"/>
    <col min="54" max="54" width="10.7109375" style="107" customWidth="1"/>
    <col min="55" max="58" width="16" style="107" customWidth="1"/>
    <col min="59" max="60" width="18.28515625" style="107" customWidth="1"/>
    <col min="61" max="61" width="16.5703125" style="107" customWidth="1"/>
    <col min="62" max="62" width="22.140625" style="107" customWidth="1"/>
    <col min="63" max="63" width="12.28515625" style="107" customWidth="1"/>
    <col min="64" max="64" width="16.5703125" style="107" customWidth="1"/>
    <col min="65" max="65" width="12.7109375" style="107" customWidth="1"/>
    <col min="66" max="66" width="12.28515625" style="107" customWidth="1"/>
    <col min="67" max="67" width="16.5703125" style="107" customWidth="1"/>
    <col min="68" max="68" width="12.7109375" style="107" customWidth="1"/>
    <col min="69" max="69" width="12.28515625" style="107" customWidth="1"/>
    <col min="70" max="72" width="26" style="107" customWidth="1"/>
    <col min="73" max="73" width="19.140625" style="107" customWidth="1"/>
    <col min="74" max="74" width="19.28515625" style="107" customWidth="1"/>
    <col min="75" max="77" width="26" style="107" customWidth="1"/>
    <col min="78" max="78" width="19.140625" style="107" customWidth="1"/>
    <col min="79" max="79" width="19.28515625" style="107" customWidth="1"/>
    <col min="80" max="82" width="26" style="107" customWidth="1"/>
    <col min="83" max="83" width="19.140625" style="107" customWidth="1"/>
    <col min="84" max="84" width="19.28515625" style="107" customWidth="1"/>
    <col min="85" max="85" width="27.28515625" style="111" customWidth="1"/>
    <col min="86" max="86" width="20.85546875" style="107" customWidth="1"/>
    <col min="87" max="87" width="23.5703125" style="107" customWidth="1"/>
    <col min="88" max="88" width="25" style="107" customWidth="1"/>
    <col min="89" max="89" width="21.42578125" style="107" customWidth="1"/>
    <col min="90" max="90" width="28.5703125" style="107" customWidth="1"/>
    <col min="91" max="91" width="17.42578125" style="107" customWidth="1"/>
    <col min="92" max="92" width="16.5703125" style="107" bestFit="1" customWidth="1"/>
    <col min="93" max="93" width="25.5703125" style="107" bestFit="1" customWidth="1"/>
    <col min="94" max="94" width="25.140625" style="107" bestFit="1" customWidth="1"/>
    <col min="95" max="95" width="22.85546875" style="107" bestFit="1" customWidth="1"/>
    <col min="96" max="96" width="18.7109375" style="107" bestFit="1" customWidth="1"/>
    <col min="97" max="97" width="16" style="107" customWidth="1"/>
    <col min="98" max="98" width="18.42578125" style="107" customWidth="1"/>
    <col min="99" max="99" width="13.42578125" style="107" customWidth="1"/>
    <col min="100" max="100" width="11.140625" style="107" customWidth="1"/>
    <col min="101" max="104" width="15.5703125" style="107" customWidth="1"/>
    <col min="105" max="105" width="17.140625" style="107" customWidth="1"/>
    <col min="106" max="106" width="20.140625" style="107" customWidth="1"/>
    <col min="107" max="107" width="19.140625" style="107" bestFit="1" customWidth="1"/>
    <col min="108" max="108" width="19.140625" style="107" customWidth="1"/>
    <col min="109" max="109" width="28.7109375" style="107" bestFit="1" customWidth="1"/>
    <col min="110" max="110" width="11.5703125" style="107" customWidth="1"/>
    <col min="111" max="111" width="15.85546875" style="112" customWidth="1"/>
    <col min="112" max="112" width="12.85546875" style="111" customWidth="1"/>
    <col min="113" max="113" width="62.7109375" style="107" customWidth="1"/>
    <col min="114" max="114" width="83.28515625" style="107" customWidth="1"/>
    <col min="115" max="115" width="20.85546875" style="110" customWidth="1"/>
    <col min="116" max="116" width="17.7109375" style="109" customWidth="1"/>
    <col min="117" max="117" width="13.140625" style="109" customWidth="1"/>
    <col min="118" max="118" width="12.28515625" style="109" customWidth="1"/>
    <col min="119" max="130" width="19.7109375" style="110" customWidth="1"/>
    <col min="131" max="140" width="19.7109375" style="63" hidden="1" customWidth="1"/>
    <col min="141" max="141" width="20.140625" style="113" customWidth="1"/>
    <col min="142" max="142" width="16.42578125" style="107" customWidth="1"/>
    <col min="143" max="143" width="16.7109375" style="107" customWidth="1"/>
    <col min="144" max="146" width="17" style="107" customWidth="1"/>
    <col min="147" max="160" width="30" style="114" customWidth="1"/>
    <col min="161" max="161" width="23.7109375" style="114" customWidth="1"/>
    <col min="162" max="163" width="30" style="114" customWidth="1"/>
    <col min="164" max="164" width="16.28515625" style="114" customWidth="1"/>
    <col min="165" max="167" width="14.140625" style="114" customWidth="1"/>
    <col min="168" max="169" width="17.7109375" style="107" customWidth="1"/>
    <col min="170" max="170" width="17.140625" style="107" customWidth="1"/>
    <col min="171" max="171" width="14.85546875" style="107" customWidth="1"/>
    <col min="172" max="173" width="13.5703125" style="107" customWidth="1"/>
    <col min="174" max="174" width="15.140625" style="107" customWidth="1"/>
    <col min="175" max="175" width="16.85546875" style="107" customWidth="1"/>
    <col min="176" max="176" width="18.5703125" style="107" customWidth="1"/>
    <col min="177" max="177" width="20.140625" style="107" customWidth="1"/>
    <col min="178" max="178" width="18.42578125" style="107" customWidth="1"/>
    <col min="179" max="179" width="14.140625" style="107" customWidth="1"/>
    <col min="180" max="180" width="16.42578125" style="107" customWidth="1"/>
    <col min="181" max="181" width="13.28515625" style="107" customWidth="1"/>
    <col min="182" max="182" width="15.7109375" style="107" customWidth="1"/>
    <col min="183" max="183" width="14.28515625" style="107" customWidth="1"/>
    <col min="184" max="184" width="15.7109375" style="107" customWidth="1"/>
    <col min="185" max="185" width="14" style="107" customWidth="1"/>
    <col min="186" max="186" width="15" style="107" customWidth="1"/>
    <col min="187" max="187" width="15.28515625" style="107" customWidth="1"/>
    <col min="188" max="188" width="15.140625" style="107" customWidth="1"/>
    <col min="189" max="189" width="13.7109375" style="107" customWidth="1"/>
    <col min="190" max="190" width="18.42578125" style="107" customWidth="1"/>
    <col min="191" max="193" width="9.140625" style="107" customWidth="1"/>
    <col min="194" max="16384" width="9.140625" style="107"/>
  </cols>
  <sheetData>
    <row r="1" spans="1:192" s="58" customFormat="1" ht="78.75" hidden="1" customHeight="1">
      <c r="B1" s="58" t="s">
        <v>1730</v>
      </c>
      <c r="C1" s="58" t="s">
        <v>1731</v>
      </c>
      <c r="D1" s="58" t="s">
        <v>1732</v>
      </c>
      <c r="E1" s="58" t="s">
        <v>1733</v>
      </c>
      <c r="F1" s="58" t="s">
        <v>1734</v>
      </c>
      <c r="H1" s="58" t="s">
        <v>1925</v>
      </c>
      <c r="I1" s="58" t="s">
        <v>63</v>
      </c>
      <c r="J1" s="58" t="s">
        <v>94</v>
      </c>
      <c r="K1" s="58" t="s">
        <v>1735</v>
      </c>
      <c r="L1" s="58" t="s">
        <v>1518</v>
      </c>
      <c r="M1" s="58" t="s">
        <v>1736</v>
      </c>
      <c r="N1" s="58" t="s">
        <v>1737</v>
      </c>
      <c r="O1" s="58" t="s">
        <v>255</v>
      </c>
      <c r="P1" s="59" t="s">
        <v>253</v>
      </c>
      <c r="Q1" s="59" t="s">
        <v>1521</v>
      </c>
      <c r="R1" s="60" t="s">
        <v>1796</v>
      </c>
      <c r="S1" s="60" t="s">
        <v>1797</v>
      </c>
      <c r="T1" s="58" t="s">
        <v>1568</v>
      </c>
      <c r="U1" s="58" t="s">
        <v>1738</v>
      </c>
      <c r="V1" s="58" t="s">
        <v>1522</v>
      </c>
      <c r="W1" s="58" t="s">
        <v>1523</v>
      </c>
      <c r="X1" s="61" t="s">
        <v>1739</v>
      </c>
      <c r="Y1" s="58" t="s">
        <v>1740</v>
      </c>
      <c r="Z1" s="58" t="s">
        <v>1741</v>
      </c>
      <c r="AA1" s="58" t="s">
        <v>1527</v>
      </c>
      <c r="AB1" s="58" t="s">
        <v>1926</v>
      </c>
      <c r="AC1" s="58" t="s">
        <v>1927</v>
      </c>
      <c r="AD1" s="58" t="s">
        <v>1928</v>
      </c>
      <c r="AE1" s="58" t="s">
        <v>1929</v>
      </c>
      <c r="AF1" s="58" t="s">
        <v>1930</v>
      </c>
      <c r="AG1" s="58" t="s">
        <v>1931</v>
      </c>
      <c r="AH1" s="58" t="s">
        <v>1743</v>
      </c>
      <c r="AI1" s="58" t="s">
        <v>1744</v>
      </c>
      <c r="AJ1" s="60" t="s">
        <v>256</v>
      </c>
      <c r="AK1" s="62" t="s">
        <v>1932</v>
      </c>
      <c r="AL1" s="62" t="s">
        <v>1933</v>
      </c>
      <c r="AM1" s="62" t="s">
        <v>1934</v>
      </c>
      <c r="AN1" s="63" t="s">
        <v>1935</v>
      </c>
      <c r="AO1" s="63" t="s">
        <v>1936</v>
      </c>
      <c r="AP1" s="63" t="s">
        <v>1937</v>
      </c>
      <c r="AQ1" s="63" t="s">
        <v>1938</v>
      </c>
      <c r="AR1" s="63" t="s">
        <v>1939</v>
      </c>
      <c r="AS1" s="63" t="s">
        <v>1940</v>
      </c>
      <c r="AT1" s="63" t="s">
        <v>1941</v>
      </c>
      <c r="AU1" s="63" t="s">
        <v>1942</v>
      </c>
      <c r="AV1" s="63" t="s">
        <v>1943</v>
      </c>
      <c r="AW1" s="63"/>
      <c r="AX1" s="63"/>
      <c r="AY1" s="63"/>
      <c r="BI1" s="58" t="s">
        <v>1990</v>
      </c>
      <c r="BJ1" s="58" t="s">
        <v>1991</v>
      </c>
      <c r="BK1" s="58" t="s">
        <v>1992</v>
      </c>
      <c r="BL1" s="58" t="s">
        <v>1990</v>
      </c>
      <c r="BM1" s="58" t="s">
        <v>1991</v>
      </c>
      <c r="BN1" s="58" t="s">
        <v>1992</v>
      </c>
      <c r="BO1" s="58" t="s">
        <v>1990</v>
      </c>
      <c r="BP1" s="58" t="s">
        <v>1991</v>
      </c>
      <c r="BQ1" s="58" t="s">
        <v>1992</v>
      </c>
      <c r="BR1" s="58" t="s">
        <v>1985</v>
      </c>
      <c r="BS1" s="58" t="s">
        <v>1986</v>
      </c>
      <c r="BT1" s="58" t="s">
        <v>1987</v>
      </c>
      <c r="BU1" s="58" t="s">
        <v>1988</v>
      </c>
      <c r="BV1" s="58" t="s">
        <v>1989</v>
      </c>
      <c r="BW1" s="58" t="s">
        <v>1985</v>
      </c>
      <c r="BX1" s="58" t="s">
        <v>1986</v>
      </c>
      <c r="BY1" s="58" t="s">
        <v>1987</v>
      </c>
      <c r="BZ1" s="58" t="s">
        <v>1988</v>
      </c>
      <c r="CA1" s="58" t="s">
        <v>1989</v>
      </c>
      <c r="CB1" s="58" t="s">
        <v>1985</v>
      </c>
      <c r="CC1" s="58" t="s">
        <v>1986</v>
      </c>
      <c r="CD1" s="58" t="s">
        <v>1987</v>
      </c>
      <c r="CE1" s="58" t="s">
        <v>1988</v>
      </c>
      <c r="CF1" s="58" t="s">
        <v>1989</v>
      </c>
      <c r="CG1" s="64"/>
      <c r="CM1" s="58" t="s">
        <v>1468</v>
      </c>
      <c r="CT1" s="58" t="s">
        <v>1468</v>
      </c>
      <c r="DC1" s="65"/>
      <c r="DD1" s="65"/>
      <c r="DE1" s="65"/>
      <c r="DF1" s="65"/>
      <c r="DG1" s="65"/>
      <c r="DH1" s="66"/>
      <c r="DI1" s="65"/>
      <c r="DJ1" s="65"/>
      <c r="DK1" s="67"/>
      <c r="DL1" s="62" t="s">
        <v>1944</v>
      </c>
      <c r="DM1" s="62" t="s">
        <v>1945</v>
      </c>
      <c r="DN1" s="62" t="s">
        <v>1946</v>
      </c>
      <c r="DO1" s="63" t="s">
        <v>1947</v>
      </c>
      <c r="DP1" s="63" t="s">
        <v>1948</v>
      </c>
      <c r="DQ1" s="63" t="s">
        <v>1949</v>
      </c>
      <c r="DR1" s="63" t="s">
        <v>1950</v>
      </c>
      <c r="DS1" s="63" t="s">
        <v>1951</v>
      </c>
      <c r="DT1" s="63" t="s">
        <v>1952</v>
      </c>
      <c r="DU1" s="63" t="s">
        <v>1953</v>
      </c>
      <c r="DV1" s="63" t="s">
        <v>1950</v>
      </c>
      <c r="DW1" s="63" t="s">
        <v>1954</v>
      </c>
      <c r="DX1" s="63" t="s">
        <v>1955</v>
      </c>
      <c r="DY1" s="63" t="s">
        <v>1956</v>
      </c>
      <c r="DZ1" s="63" t="s">
        <v>1950</v>
      </c>
      <c r="EA1" s="63" t="s">
        <v>1957</v>
      </c>
      <c r="EB1" s="63" t="s">
        <v>1958</v>
      </c>
      <c r="EC1" s="63" t="s">
        <v>1959</v>
      </c>
      <c r="ED1" s="63" t="s">
        <v>1960</v>
      </c>
      <c r="EE1" s="63" t="s">
        <v>1961</v>
      </c>
      <c r="EF1" s="63" t="s">
        <v>1962</v>
      </c>
      <c r="EG1" s="63" t="s">
        <v>1963</v>
      </c>
      <c r="EH1" s="63" t="s">
        <v>1964</v>
      </c>
      <c r="EI1" s="63" t="s">
        <v>1965</v>
      </c>
      <c r="EJ1" s="63" t="s">
        <v>1966</v>
      </c>
      <c r="EK1" s="68"/>
      <c r="EQ1" s="69" t="s">
        <v>1967</v>
      </c>
      <c r="ER1" s="69" t="s">
        <v>1968</v>
      </c>
      <c r="ES1" s="69" t="s">
        <v>1969</v>
      </c>
      <c r="ET1" s="69" t="s">
        <v>1970</v>
      </c>
      <c r="EU1" s="69" t="s">
        <v>1971</v>
      </c>
      <c r="EV1" s="69" t="s">
        <v>1972</v>
      </c>
      <c r="EW1" s="69" t="s">
        <v>1973</v>
      </c>
      <c r="EX1" s="69"/>
      <c r="EY1" s="69" t="s">
        <v>1974</v>
      </c>
      <c r="EZ1" s="69"/>
      <c r="FA1" s="69" t="s">
        <v>1545</v>
      </c>
      <c r="FB1" s="69" t="s">
        <v>1975</v>
      </c>
      <c r="FC1" s="69" t="s">
        <v>1976</v>
      </c>
      <c r="FD1" s="69" t="s">
        <v>1977</v>
      </c>
      <c r="FE1" s="69" t="s">
        <v>1978</v>
      </c>
      <c r="FF1" s="69" t="s">
        <v>1979</v>
      </c>
      <c r="FG1" s="69" t="s">
        <v>1980</v>
      </c>
      <c r="FH1" s="69" t="s">
        <v>1981</v>
      </c>
      <c r="FI1" s="69" t="s">
        <v>1982</v>
      </c>
      <c r="FJ1" s="69" t="s">
        <v>1983</v>
      </c>
      <c r="FK1" s="69" t="s">
        <v>1984</v>
      </c>
    </row>
    <row r="2" spans="1:192" s="70" customFormat="1" ht="24.75" customHeight="1">
      <c r="B2" s="421" t="s">
        <v>1730</v>
      </c>
      <c r="C2" s="421" t="s">
        <v>1731</v>
      </c>
      <c r="D2" s="421" t="s">
        <v>1732</v>
      </c>
      <c r="E2" s="421" t="s">
        <v>1993</v>
      </c>
      <c r="F2" s="421" t="s">
        <v>1734</v>
      </c>
      <c r="G2" s="422" t="s">
        <v>1994</v>
      </c>
      <c r="H2" s="421" t="s">
        <v>1925</v>
      </c>
      <c r="I2" s="427" t="b">
        <v>1</v>
      </c>
      <c r="J2" s="425" t="s">
        <v>94</v>
      </c>
      <c r="K2" s="425" t="s">
        <v>1735</v>
      </c>
      <c r="L2" s="425" t="s">
        <v>1518</v>
      </c>
      <c r="M2" s="425" t="s">
        <v>1736</v>
      </c>
      <c r="N2" s="425" t="s">
        <v>1737</v>
      </c>
      <c r="O2" s="425" t="s">
        <v>255</v>
      </c>
      <c r="P2" s="425" t="s">
        <v>253</v>
      </c>
      <c r="Q2" s="425" t="s">
        <v>1521</v>
      </c>
      <c r="R2" s="426" t="s">
        <v>1796</v>
      </c>
      <c r="S2" s="426" t="s">
        <v>1797</v>
      </c>
      <c r="T2" s="425" t="s">
        <v>1568</v>
      </c>
      <c r="U2" s="425" t="s">
        <v>1738</v>
      </c>
      <c r="V2" s="425" t="s">
        <v>1522</v>
      </c>
      <c r="W2" s="425" t="s">
        <v>1523</v>
      </c>
      <c r="X2" s="429" t="s">
        <v>1739</v>
      </c>
      <c r="Y2" s="425" t="s">
        <v>1740</v>
      </c>
      <c r="Z2" s="425" t="s">
        <v>1741</v>
      </c>
      <c r="AA2" s="425" t="s">
        <v>1527</v>
      </c>
      <c r="AB2" s="425" t="s">
        <v>1526</v>
      </c>
      <c r="AC2" s="425"/>
      <c r="AD2" s="425"/>
      <c r="AE2" s="425" t="s">
        <v>1742</v>
      </c>
      <c r="AF2" s="425"/>
      <c r="AG2" s="425"/>
      <c r="AH2" s="425" t="s">
        <v>1743</v>
      </c>
      <c r="AI2" s="425" t="s">
        <v>1744</v>
      </c>
      <c r="AJ2" s="426" t="s">
        <v>256</v>
      </c>
      <c r="AK2" s="435" t="s">
        <v>1745</v>
      </c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7"/>
      <c r="AZ2" s="425" t="s">
        <v>1751</v>
      </c>
      <c r="BA2" s="425" t="s">
        <v>1752</v>
      </c>
      <c r="BB2" s="425" t="s">
        <v>1530</v>
      </c>
      <c r="BC2" s="430" t="s">
        <v>1996</v>
      </c>
      <c r="BD2" s="431"/>
      <c r="BE2" s="431"/>
      <c r="BF2" s="431"/>
      <c r="BG2" s="432"/>
      <c r="BH2" s="117"/>
      <c r="BI2" s="421" t="s">
        <v>2008</v>
      </c>
      <c r="BJ2" s="421"/>
      <c r="BK2" s="421"/>
      <c r="BL2" s="421" t="s">
        <v>2008</v>
      </c>
      <c r="BM2" s="421"/>
      <c r="BN2" s="421"/>
      <c r="BO2" s="421" t="s">
        <v>2008</v>
      </c>
      <c r="BP2" s="421"/>
      <c r="BQ2" s="421"/>
      <c r="BR2" s="440" t="s">
        <v>2007</v>
      </c>
      <c r="BS2" s="441"/>
      <c r="BT2" s="441"/>
      <c r="BU2" s="441"/>
      <c r="BV2" s="442"/>
      <c r="BW2" s="440" t="s">
        <v>2007</v>
      </c>
      <c r="BX2" s="441"/>
      <c r="BY2" s="441"/>
      <c r="BZ2" s="441"/>
      <c r="CA2" s="442"/>
      <c r="CB2" s="440" t="s">
        <v>2007</v>
      </c>
      <c r="CC2" s="441"/>
      <c r="CD2" s="441"/>
      <c r="CE2" s="441"/>
      <c r="CF2" s="442"/>
      <c r="CG2" s="438" t="s">
        <v>1995</v>
      </c>
      <c r="CH2" s="425" t="s">
        <v>1540</v>
      </c>
      <c r="CI2" s="425" t="s">
        <v>1310</v>
      </c>
      <c r="CJ2" s="425" t="s">
        <v>1542</v>
      </c>
      <c r="CK2" s="425" t="s">
        <v>1746</v>
      </c>
      <c r="CL2" s="425" t="s">
        <v>1747</v>
      </c>
      <c r="CM2" s="446" t="s">
        <v>1997</v>
      </c>
      <c r="CN2" s="447"/>
      <c r="CO2" s="447"/>
      <c r="CP2" s="447"/>
      <c r="CQ2" s="447"/>
      <c r="CR2" s="447"/>
      <c r="CS2" s="447"/>
      <c r="CT2" s="447"/>
      <c r="CU2" s="447"/>
      <c r="CV2" s="448"/>
      <c r="CW2" s="449" t="s">
        <v>1998</v>
      </c>
      <c r="CX2" s="450"/>
      <c r="CY2" s="450"/>
      <c r="CZ2" s="451"/>
      <c r="DA2" s="449" t="s">
        <v>1999</v>
      </c>
      <c r="DB2" s="450"/>
      <c r="DC2" s="450"/>
      <c r="DD2" s="450"/>
      <c r="DE2" s="450"/>
      <c r="DF2" s="450"/>
      <c r="DG2" s="452"/>
      <c r="DH2" s="450"/>
      <c r="DI2" s="450"/>
      <c r="DJ2" s="450"/>
      <c r="DK2" s="451"/>
      <c r="DL2" s="453" t="s">
        <v>2000</v>
      </c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5"/>
      <c r="EA2" s="456" t="s">
        <v>2001</v>
      </c>
      <c r="EB2" s="457"/>
      <c r="EC2" s="457"/>
      <c r="ED2" s="457"/>
      <c r="EE2" s="457"/>
      <c r="EF2" s="457"/>
      <c r="EG2" s="457"/>
      <c r="EH2" s="457"/>
      <c r="EI2" s="457"/>
      <c r="EJ2" s="458"/>
      <c r="EK2" s="459" t="s">
        <v>1760</v>
      </c>
      <c r="EL2" s="469" t="s">
        <v>1761</v>
      </c>
      <c r="EM2" s="469" t="s">
        <v>1762</v>
      </c>
      <c r="EN2" s="469" t="s">
        <v>2002</v>
      </c>
      <c r="EO2" s="469" t="s">
        <v>2003</v>
      </c>
      <c r="EP2" s="463" t="s">
        <v>2004</v>
      </c>
      <c r="EQ2" s="421" t="s">
        <v>1967</v>
      </c>
      <c r="ER2" s="421" t="s">
        <v>1968</v>
      </c>
      <c r="ES2" s="421" t="s">
        <v>1969</v>
      </c>
      <c r="ET2" s="421" t="s">
        <v>1970</v>
      </c>
      <c r="EU2" s="421" t="s">
        <v>1971</v>
      </c>
      <c r="EV2" s="421" t="s">
        <v>1972</v>
      </c>
      <c r="EW2" s="421" t="s">
        <v>1973</v>
      </c>
      <c r="EX2" s="422" t="s">
        <v>2005</v>
      </c>
      <c r="EY2" s="421" t="s">
        <v>1974</v>
      </c>
      <c r="EZ2" s="422" t="s">
        <v>2006</v>
      </c>
      <c r="FA2" s="421" t="s">
        <v>1545</v>
      </c>
      <c r="FB2" s="421" t="s">
        <v>1975</v>
      </c>
      <c r="FC2" s="421" t="s">
        <v>1976</v>
      </c>
      <c r="FD2" s="421" t="s">
        <v>1977</v>
      </c>
      <c r="FE2" s="422" t="s">
        <v>1978</v>
      </c>
      <c r="FF2" s="421" t="s">
        <v>1979</v>
      </c>
      <c r="FG2" s="421" t="s">
        <v>1980</v>
      </c>
      <c r="FH2" s="421" t="s">
        <v>1981</v>
      </c>
      <c r="FI2" s="421" t="s">
        <v>1982</v>
      </c>
      <c r="FJ2" s="421" t="s">
        <v>1983</v>
      </c>
      <c r="FK2" s="421" t="s">
        <v>1984</v>
      </c>
      <c r="FL2" s="466" t="s">
        <v>1765</v>
      </c>
      <c r="FM2" s="466"/>
      <c r="FN2" s="466"/>
      <c r="FO2" s="466"/>
      <c r="FP2" s="466"/>
      <c r="FQ2" s="466"/>
      <c r="FR2" s="466"/>
      <c r="FS2" s="466"/>
      <c r="FT2" s="466"/>
      <c r="FU2" s="466"/>
      <c r="FV2" s="466"/>
      <c r="FW2" s="466"/>
      <c r="FX2" s="466"/>
      <c r="FY2" s="466"/>
      <c r="FZ2" s="466"/>
      <c r="GA2" s="466"/>
      <c r="GB2" s="466"/>
      <c r="GC2" s="466"/>
      <c r="GD2" s="466"/>
      <c r="GE2" s="466"/>
      <c r="GF2" s="466"/>
      <c r="GG2" s="466"/>
      <c r="GH2" s="466"/>
      <c r="GI2" s="71"/>
      <c r="GJ2" s="72"/>
    </row>
    <row r="3" spans="1:192" s="70" customFormat="1" ht="56.25" customHeight="1">
      <c r="B3" s="421"/>
      <c r="C3" s="421"/>
      <c r="D3" s="421"/>
      <c r="E3" s="421"/>
      <c r="F3" s="421"/>
      <c r="G3" s="423"/>
      <c r="H3" s="421"/>
      <c r="I3" s="428"/>
      <c r="J3" s="425"/>
      <c r="K3" s="425"/>
      <c r="L3" s="425"/>
      <c r="M3" s="425"/>
      <c r="N3" s="425"/>
      <c r="O3" s="425"/>
      <c r="P3" s="425"/>
      <c r="Q3" s="425"/>
      <c r="R3" s="426"/>
      <c r="S3" s="426"/>
      <c r="T3" s="425"/>
      <c r="U3" s="425"/>
      <c r="V3" s="425"/>
      <c r="W3" s="425"/>
      <c r="X3" s="429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6"/>
      <c r="AK3" s="439" t="s">
        <v>1532</v>
      </c>
      <c r="AL3" s="439"/>
      <c r="AM3" s="439"/>
      <c r="AN3" s="438" t="s">
        <v>1748</v>
      </c>
      <c r="AO3" s="438"/>
      <c r="AP3" s="438"/>
      <c r="AQ3" s="438" t="s">
        <v>1749</v>
      </c>
      <c r="AR3" s="438"/>
      <c r="AS3" s="438"/>
      <c r="AT3" s="438" t="s">
        <v>1750</v>
      </c>
      <c r="AU3" s="438"/>
      <c r="AV3" s="438"/>
      <c r="AW3" s="435" t="s">
        <v>115</v>
      </c>
      <c r="AX3" s="436"/>
      <c r="AY3" s="437"/>
      <c r="AZ3" s="425"/>
      <c r="BA3" s="425"/>
      <c r="BB3" s="425"/>
      <c r="BC3" s="430" t="s">
        <v>2009</v>
      </c>
      <c r="BD3" s="432"/>
      <c r="BE3" s="430" t="s">
        <v>1571</v>
      </c>
      <c r="BF3" s="432"/>
      <c r="BG3" s="433" t="s">
        <v>2010</v>
      </c>
      <c r="BH3" s="422" t="s">
        <v>2033</v>
      </c>
      <c r="BI3" s="421"/>
      <c r="BJ3" s="421"/>
      <c r="BK3" s="421"/>
      <c r="BL3" s="421"/>
      <c r="BM3" s="421"/>
      <c r="BN3" s="421"/>
      <c r="BO3" s="421"/>
      <c r="BP3" s="421"/>
      <c r="BQ3" s="421"/>
      <c r="BR3" s="443"/>
      <c r="BS3" s="444"/>
      <c r="BT3" s="444"/>
      <c r="BU3" s="444"/>
      <c r="BV3" s="445"/>
      <c r="BW3" s="443"/>
      <c r="BX3" s="444"/>
      <c r="BY3" s="444"/>
      <c r="BZ3" s="444"/>
      <c r="CA3" s="445"/>
      <c r="CB3" s="443"/>
      <c r="CC3" s="444"/>
      <c r="CD3" s="444"/>
      <c r="CE3" s="444"/>
      <c r="CF3" s="445"/>
      <c r="CG3" s="438"/>
      <c r="CH3" s="425"/>
      <c r="CI3" s="425"/>
      <c r="CJ3" s="425"/>
      <c r="CK3" s="425"/>
      <c r="CL3" s="425"/>
      <c r="CM3" s="460" t="s">
        <v>2011</v>
      </c>
      <c r="CN3" s="462" t="s">
        <v>2012</v>
      </c>
      <c r="CO3" s="462" t="s">
        <v>2013</v>
      </c>
      <c r="CP3" s="462" t="s">
        <v>1753</v>
      </c>
      <c r="CQ3" s="462" t="s">
        <v>1995</v>
      </c>
      <c r="CR3" s="73" t="s">
        <v>1754</v>
      </c>
      <c r="CS3" s="462" t="s">
        <v>2014</v>
      </c>
      <c r="CT3" s="462" t="s">
        <v>2015</v>
      </c>
      <c r="CU3" s="460" t="s">
        <v>1755</v>
      </c>
      <c r="CV3" s="460" t="s">
        <v>1756</v>
      </c>
      <c r="CW3" s="463" t="s">
        <v>2016</v>
      </c>
      <c r="CX3" s="463" t="s">
        <v>2017</v>
      </c>
      <c r="CY3" s="463" t="s">
        <v>2018</v>
      </c>
      <c r="CZ3" s="463" t="s">
        <v>2019</v>
      </c>
      <c r="DA3" s="463" t="s">
        <v>1757</v>
      </c>
      <c r="DB3" s="463" t="s">
        <v>1756</v>
      </c>
      <c r="DC3" s="463" t="s">
        <v>2020</v>
      </c>
      <c r="DD3" s="463" t="s">
        <v>1995</v>
      </c>
      <c r="DE3" s="463" t="s">
        <v>1758</v>
      </c>
      <c r="DF3" s="463" t="s">
        <v>2021</v>
      </c>
      <c r="DG3" s="467" t="s">
        <v>1759</v>
      </c>
      <c r="DH3" s="463" t="s">
        <v>2022</v>
      </c>
      <c r="DI3" s="463" t="s">
        <v>1763</v>
      </c>
      <c r="DJ3" s="463" t="s">
        <v>1764</v>
      </c>
      <c r="DK3" s="463" t="s">
        <v>2023</v>
      </c>
      <c r="DL3" s="465" t="s">
        <v>1532</v>
      </c>
      <c r="DM3" s="465"/>
      <c r="DN3" s="465"/>
      <c r="DO3" s="453" t="s">
        <v>1748</v>
      </c>
      <c r="DP3" s="454"/>
      <c r="DQ3" s="454"/>
      <c r="DR3" s="455"/>
      <c r="DS3" s="453" t="s">
        <v>1749</v>
      </c>
      <c r="DT3" s="454"/>
      <c r="DU3" s="454"/>
      <c r="DV3" s="455"/>
      <c r="DW3" s="453" t="s">
        <v>2024</v>
      </c>
      <c r="DX3" s="454"/>
      <c r="DY3" s="454"/>
      <c r="DZ3" s="455"/>
      <c r="EA3" s="471" t="s">
        <v>1748</v>
      </c>
      <c r="EB3" s="471"/>
      <c r="EC3" s="471"/>
      <c r="ED3" s="471" t="s">
        <v>1749</v>
      </c>
      <c r="EE3" s="471"/>
      <c r="EF3" s="471"/>
      <c r="EG3" s="456" t="s">
        <v>2024</v>
      </c>
      <c r="EH3" s="457"/>
      <c r="EI3" s="457"/>
      <c r="EJ3" s="458"/>
      <c r="EK3" s="459"/>
      <c r="EL3" s="469"/>
      <c r="EM3" s="469"/>
      <c r="EN3" s="469"/>
      <c r="EO3" s="469"/>
      <c r="EP3" s="470"/>
      <c r="EQ3" s="421"/>
      <c r="ER3" s="421"/>
      <c r="ES3" s="421"/>
      <c r="ET3" s="421"/>
      <c r="EU3" s="421"/>
      <c r="EV3" s="421"/>
      <c r="EW3" s="421"/>
      <c r="EX3" s="423"/>
      <c r="EY3" s="421"/>
      <c r="EZ3" s="423"/>
      <c r="FA3" s="421"/>
      <c r="FB3" s="421"/>
      <c r="FC3" s="421"/>
      <c r="FD3" s="421"/>
      <c r="FE3" s="423"/>
      <c r="FF3" s="421"/>
      <c r="FG3" s="421"/>
      <c r="FH3" s="421"/>
      <c r="FI3" s="421"/>
      <c r="FJ3" s="421"/>
      <c r="FK3" s="421"/>
      <c r="FL3" s="466" t="s">
        <v>2025</v>
      </c>
      <c r="FM3" s="466" t="s">
        <v>1793</v>
      </c>
      <c r="FN3" s="74" t="s">
        <v>1765</v>
      </c>
      <c r="FO3" s="466" t="s">
        <v>1766</v>
      </c>
      <c r="FP3" s="466" t="s">
        <v>1767</v>
      </c>
      <c r="FQ3" s="466" t="s">
        <v>1768</v>
      </c>
      <c r="FR3" s="466" t="s">
        <v>1769</v>
      </c>
      <c r="FS3" s="466" t="s">
        <v>1770</v>
      </c>
      <c r="FT3" s="466" t="s">
        <v>1771</v>
      </c>
      <c r="FU3" s="466" t="s">
        <v>1772</v>
      </c>
      <c r="FV3" s="466" t="s">
        <v>1773</v>
      </c>
      <c r="FW3" s="466" t="s">
        <v>1774</v>
      </c>
      <c r="FX3" s="466" t="s">
        <v>1775</v>
      </c>
      <c r="FY3" s="466" t="s">
        <v>1776</v>
      </c>
      <c r="FZ3" s="466" t="s">
        <v>1777</v>
      </c>
      <c r="GA3" s="466" t="s">
        <v>1794</v>
      </c>
      <c r="GB3" s="466" t="s">
        <v>1778</v>
      </c>
      <c r="GC3" s="466" t="s">
        <v>1779</v>
      </c>
      <c r="GD3" s="466" t="s">
        <v>1780</v>
      </c>
      <c r="GE3" s="466" t="s">
        <v>1781</v>
      </c>
      <c r="GF3" s="466" t="s">
        <v>1782</v>
      </c>
      <c r="GG3" s="466" t="s">
        <v>1783</v>
      </c>
      <c r="GH3" s="466" t="s">
        <v>1784</v>
      </c>
      <c r="GI3" s="71"/>
      <c r="GJ3" s="72"/>
    </row>
    <row r="4" spans="1:192" s="70" customFormat="1" ht="56.25" customHeight="1">
      <c r="A4" s="70" t="s">
        <v>2026</v>
      </c>
      <c r="B4" s="421"/>
      <c r="C4" s="421"/>
      <c r="D4" s="421"/>
      <c r="E4" s="421"/>
      <c r="F4" s="421"/>
      <c r="G4" s="424"/>
      <c r="H4" s="421"/>
      <c r="I4" s="75" t="s">
        <v>63</v>
      </c>
      <c r="J4" s="425"/>
      <c r="K4" s="425"/>
      <c r="L4" s="425"/>
      <c r="M4" s="425"/>
      <c r="N4" s="425"/>
      <c r="O4" s="425"/>
      <c r="P4" s="425"/>
      <c r="Q4" s="425"/>
      <c r="R4" s="426"/>
      <c r="S4" s="426"/>
      <c r="T4" s="425"/>
      <c r="U4" s="425"/>
      <c r="V4" s="425"/>
      <c r="W4" s="425"/>
      <c r="X4" s="429"/>
      <c r="Y4" s="425"/>
      <c r="Z4" s="425"/>
      <c r="AA4" s="425"/>
      <c r="AB4" s="76" t="s">
        <v>1785</v>
      </c>
      <c r="AC4" s="76" t="s">
        <v>1786</v>
      </c>
      <c r="AD4" s="75" t="s">
        <v>1787</v>
      </c>
      <c r="AE4" s="76" t="s">
        <v>1785</v>
      </c>
      <c r="AF4" s="76" t="s">
        <v>1786</v>
      </c>
      <c r="AG4" s="75" t="s">
        <v>1787</v>
      </c>
      <c r="AH4" s="425"/>
      <c r="AI4" s="425"/>
      <c r="AJ4" s="426"/>
      <c r="AK4" s="77" t="s">
        <v>1788</v>
      </c>
      <c r="AL4" s="77" t="s">
        <v>1534</v>
      </c>
      <c r="AM4" s="77" t="s">
        <v>1535</v>
      </c>
      <c r="AN4" s="78" t="s">
        <v>1788</v>
      </c>
      <c r="AO4" s="78" t="s">
        <v>1534</v>
      </c>
      <c r="AP4" s="78" t="s">
        <v>1535</v>
      </c>
      <c r="AQ4" s="78" t="s">
        <v>1788</v>
      </c>
      <c r="AR4" s="78" t="s">
        <v>1534</v>
      </c>
      <c r="AS4" s="78" t="s">
        <v>1535</v>
      </c>
      <c r="AT4" s="78" t="s">
        <v>1788</v>
      </c>
      <c r="AU4" s="78" t="s">
        <v>1534</v>
      </c>
      <c r="AV4" s="78" t="s">
        <v>1535</v>
      </c>
      <c r="AW4" s="78" t="str">
        <f>AN3</f>
        <v>WYDATKI CAŁKOWITE</v>
      </c>
      <c r="AX4" s="78" t="str">
        <f>AQ3</f>
        <v>WYDATKI KWALIFIKOWANE</v>
      </c>
      <c r="AY4" s="78" t="str">
        <f>AT3</f>
        <v>WNIOSKOWANA KWOTA DOFINANSOWANIA</v>
      </c>
      <c r="AZ4" s="425"/>
      <c r="BA4" s="425"/>
      <c r="BB4" s="425"/>
      <c r="BC4" s="76" t="s">
        <v>1789</v>
      </c>
      <c r="BD4" s="76" t="s">
        <v>1790</v>
      </c>
      <c r="BE4" s="76" t="s">
        <v>1789</v>
      </c>
      <c r="BF4" s="76" t="s">
        <v>1790</v>
      </c>
      <c r="BG4" s="434"/>
      <c r="BH4" s="424"/>
      <c r="BI4" s="83" t="s">
        <v>2027</v>
      </c>
      <c r="BJ4" s="83" t="s">
        <v>1062</v>
      </c>
      <c r="BK4" s="84" t="s">
        <v>2029</v>
      </c>
      <c r="BL4" s="83" t="s">
        <v>2027</v>
      </c>
      <c r="BM4" s="83" t="s">
        <v>1062</v>
      </c>
      <c r="BN4" s="84" t="s">
        <v>2029</v>
      </c>
      <c r="BO4" s="83" t="s">
        <v>2027</v>
      </c>
      <c r="BP4" s="83" t="s">
        <v>1062</v>
      </c>
      <c r="BQ4" s="84" t="s">
        <v>2029</v>
      </c>
      <c r="BR4" s="83" t="s">
        <v>2027</v>
      </c>
      <c r="BS4" s="83" t="s">
        <v>1062</v>
      </c>
      <c r="BT4" s="83" t="s">
        <v>2028</v>
      </c>
      <c r="BU4" s="84" t="s">
        <v>2029</v>
      </c>
      <c r="BV4" s="84" t="s">
        <v>2030</v>
      </c>
      <c r="BW4" s="83" t="s">
        <v>2027</v>
      </c>
      <c r="BX4" s="83" t="s">
        <v>1062</v>
      </c>
      <c r="BY4" s="83" t="s">
        <v>2028</v>
      </c>
      <c r="BZ4" s="84" t="s">
        <v>2029</v>
      </c>
      <c r="CA4" s="84" t="s">
        <v>2030</v>
      </c>
      <c r="CB4" s="83" t="s">
        <v>2027</v>
      </c>
      <c r="CC4" s="83" t="s">
        <v>1062</v>
      </c>
      <c r="CD4" s="83" t="s">
        <v>2028</v>
      </c>
      <c r="CE4" s="84" t="s">
        <v>2029</v>
      </c>
      <c r="CF4" s="84" t="s">
        <v>2030</v>
      </c>
      <c r="CG4" s="438"/>
      <c r="CH4" s="425"/>
      <c r="CI4" s="425"/>
      <c r="CJ4" s="425"/>
      <c r="CK4" s="425"/>
      <c r="CL4" s="425"/>
      <c r="CM4" s="461"/>
      <c r="CN4" s="462"/>
      <c r="CO4" s="462"/>
      <c r="CP4" s="462"/>
      <c r="CQ4" s="462"/>
      <c r="CR4" s="79" t="s">
        <v>1791</v>
      </c>
      <c r="CS4" s="462"/>
      <c r="CT4" s="462"/>
      <c r="CU4" s="461"/>
      <c r="CV4" s="461"/>
      <c r="CW4" s="464"/>
      <c r="CX4" s="464"/>
      <c r="CY4" s="464"/>
      <c r="CZ4" s="464"/>
      <c r="DA4" s="464"/>
      <c r="DB4" s="464"/>
      <c r="DC4" s="464"/>
      <c r="DD4" s="464"/>
      <c r="DE4" s="464"/>
      <c r="DF4" s="464"/>
      <c r="DG4" s="468"/>
      <c r="DH4" s="464"/>
      <c r="DI4" s="464"/>
      <c r="DJ4" s="464"/>
      <c r="DK4" s="464"/>
      <c r="DL4" s="80" t="s">
        <v>1788</v>
      </c>
      <c r="DM4" s="80" t="s">
        <v>1534</v>
      </c>
      <c r="DN4" s="80" t="s">
        <v>1535</v>
      </c>
      <c r="DO4" s="81" t="s">
        <v>1788</v>
      </c>
      <c r="DP4" s="81" t="s">
        <v>1534</v>
      </c>
      <c r="DQ4" s="81" t="s">
        <v>1535</v>
      </c>
      <c r="DR4" s="81" t="s">
        <v>115</v>
      </c>
      <c r="DS4" s="81" t="s">
        <v>1788</v>
      </c>
      <c r="DT4" s="81" t="s">
        <v>1534</v>
      </c>
      <c r="DU4" s="81" t="s">
        <v>1535</v>
      </c>
      <c r="DV4" s="81" t="s">
        <v>115</v>
      </c>
      <c r="DW4" s="81" t="s">
        <v>1788</v>
      </c>
      <c r="DX4" s="81" t="s">
        <v>1534</v>
      </c>
      <c r="DY4" s="81" t="s">
        <v>1535</v>
      </c>
      <c r="DZ4" s="81" t="s">
        <v>115</v>
      </c>
      <c r="EA4" s="57" t="s">
        <v>1788</v>
      </c>
      <c r="EB4" s="57" t="s">
        <v>1534</v>
      </c>
      <c r="EC4" s="57" t="s">
        <v>1535</v>
      </c>
      <c r="ED4" s="57" t="s">
        <v>1788</v>
      </c>
      <c r="EE4" s="57" t="s">
        <v>1534</v>
      </c>
      <c r="EF4" s="57" t="s">
        <v>1535</v>
      </c>
      <c r="EG4" s="57" t="s">
        <v>1788</v>
      </c>
      <c r="EH4" s="57" t="s">
        <v>1534</v>
      </c>
      <c r="EI4" s="57" t="s">
        <v>1535</v>
      </c>
      <c r="EJ4" s="57" t="s">
        <v>115</v>
      </c>
      <c r="EK4" s="459"/>
      <c r="EL4" s="469"/>
      <c r="EM4" s="469"/>
      <c r="EN4" s="469"/>
      <c r="EO4" s="469"/>
      <c r="EP4" s="464"/>
      <c r="EQ4" s="421"/>
      <c r="ER4" s="421"/>
      <c r="ES4" s="421"/>
      <c r="ET4" s="421"/>
      <c r="EU4" s="421"/>
      <c r="EV4" s="421"/>
      <c r="EW4" s="421"/>
      <c r="EX4" s="424"/>
      <c r="EY4" s="421"/>
      <c r="EZ4" s="424"/>
      <c r="FA4" s="421"/>
      <c r="FB4" s="421"/>
      <c r="FC4" s="421"/>
      <c r="FD4" s="421"/>
      <c r="FE4" s="424"/>
      <c r="FF4" s="421"/>
      <c r="FG4" s="421"/>
      <c r="FH4" s="421"/>
      <c r="FI4" s="421"/>
      <c r="FJ4" s="421"/>
      <c r="FK4" s="421"/>
      <c r="FL4" s="466"/>
      <c r="FM4" s="466"/>
      <c r="FN4" s="82" t="s">
        <v>1792</v>
      </c>
      <c r="FO4" s="466"/>
      <c r="FP4" s="466"/>
      <c r="FQ4" s="466"/>
      <c r="FR4" s="466"/>
      <c r="FS4" s="466"/>
      <c r="FT4" s="466"/>
      <c r="FU4" s="466"/>
      <c r="FV4" s="466"/>
      <c r="FW4" s="466"/>
      <c r="FX4" s="466"/>
      <c r="FY4" s="466"/>
      <c r="FZ4" s="466"/>
      <c r="GA4" s="466"/>
      <c r="GB4" s="466"/>
      <c r="GC4" s="466"/>
      <c r="GD4" s="466"/>
      <c r="GE4" s="466"/>
      <c r="GF4" s="466"/>
      <c r="GG4" s="466"/>
      <c r="GH4" s="466"/>
      <c r="GI4" s="72"/>
      <c r="GJ4" s="72"/>
    </row>
    <row r="5" spans="1:192" s="69" customFormat="1" ht="90.75" customHeight="1">
      <c r="A5" s="118"/>
      <c r="B5" s="119"/>
      <c r="C5" s="119"/>
      <c r="D5" s="120"/>
      <c r="E5" s="121"/>
      <c r="F5" s="122"/>
      <c r="G5" s="123"/>
      <c r="H5" s="118"/>
      <c r="I5" s="124">
        <f>'II. Identyfikacja Wnioskodawcy'!$P$3</f>
        <v>0</v>
      </c>
      <c r="J5" s="104">
        <f>'I. Informacje ogólne o projekci'!$M$4</f>
        <v>0</v>
      </c>
      <c r="K5" s="104">
        <f>'I. Informacje ogólne o projekci'!$M$7</f>
        <v>0</v>
      </c>
      <c r="L5" s="104">
        <f>'I. Informacje ogólne o projekci'!$P$114</f>
        <v>0</v>
      </c>
      <c r="M5" s="104">
        <f>'I. Informacje ogólne o projekci'!$P$127</f>
        <v>0</v>
      </c>
      <c r="N5" s="125">
        <f>'I. Informacje ogólne o projekci'!$A$146</f>
        <v>0</v>
      </c>
      <c r="O5" s="125">
        <f>'II. Identyfikacja Wnioskodawcy'!$P$9</f>
        <v>0</v>
      </c>
      <c r="P5" s="126">
        <f>'II. Identyfikacja Wnioskodawcy'!$P$7</f>
        <v>0</v>
      </c>
      <c r="Q5" s="126">
        <f>'II. Identyfikacja Wnioskodawcy'!$P$6</f>
        <v>0</v>
      </c>
      <c r="R5" s="127">
        <f>'II. Identyfikacja Wnioskodawcy'!$P$4</f>
        <v>0</v>
      </c>
      <c r="S5" s="127">
        <f>'II. Identyfikacja Wnioskodawcy'!$P$5</f>
        <v>0</v>
      </c>
      <c r="T5" s="125">
        <f>'II. Identyfikacja Wnioskodawcy'!$P$11</f>
        <v>0</v>
      </c>
      <c r="U5" s="125">
        <f>'II. Identyfikacja Wnioskodawcy'!$P$12</f>
        <v>0</v>
      </c>
      <c r="V5" s="125">
        <f>'II. Identyfikacja Wnioskodawcy'!$P$14</f>
        <v>0</v>
      </c>
      <c r="W5" s="125" t="str">
        <f>'II. Identyfikacja Wnioskodawcy'!$G$17</f>
        <v xml:space="preserve"> </v>
      </c>
      <c r="X5" s="128" t="str">
        <f>'II. Identyfikacja Wnioskodawcy'!$P$16</f>
        <v xml:space="preserve"> </v>
      </c>
      <c r="Y5" s="125">
        <f>'II. Identyfikacja Wnioskodawcy'!$P$24</f>
        <v>0</v>
      </c>
      <c r="Z5" s="125">
        <f>'II. Identyfikacja Wnioskodawcy'!$P$25</f>
        <v>0</v>
      </c>
      <c r="AA5" s="125">
        <f>'II. Identyfikacja Wnioskodawcy'!$A$31</f>
        <v>0</v>
      </c>
      <c r="AB5" s="125" t="str">
        <f>IF('II. Identyfikacja Wnioskodawcy'!$A$34="n/d","n/d",CONCATENATE("ul. ",'II. Identyfikacja Wnioskodawcy'!$A$34," ",'II. Identyfikacja Wnioskodawcy'!$G$34,IF('II. Identyfikacja Wnioskodawcy'!$M$34="n/d"," ","/"),IF('II. Identyfikacja Wnioskodawcy'!$M$34="n/d"," ",'II. Identyfikacja Wnioskodawcy'!$M$34)))</f>
        <v>ul.  /</v>
      </c>
      <c r="AC5" s="125">
        <f>IF('II. Identyfikacja Wnioskodawcy'!$A$34="n/d",CONCATENATE('II. Identyfikacja Wnioskodawcy'!$R$31," ",'II. Identyfikacja Wnioskodawcy'!$G$34,IF('II. Identyfikacja Wnioskodawcy'!$M$34="n/d"," ","/"),IF('II. Identyfikacja Wnioskodawcy'!$M$34="n/d"," ",'II. Identyfikacja Wnioskodawcy'!$M$34)),'II. Identyfikacja Wnioskodawcy'!$R$31)</f>
        <v>0</v>
      </c>
      <c r="AD5" s="125" t="str">
        <f>CONCATENATE('II. Identyfikacja Wnioskodawcy'!$W$31," ",'II. Identyfikacja Wnioskodawcy'!$AB$31)</f>
        <v xml:space="preserve"> </v>
      </c>
      <c r="AE5" s="125" t="str">
        <f>IF('II. Identyfikacja Wnioskodawcy'!$Z$68="nie",$AB$5,CONCATENATE("ul. ",'II. Identyfikacja Wnioskodawcy'!$A$75," ",'II. Identyfikacja Wnioskodawcy'!$G$75,IF('II. Identyfikacja Wnioskodawcy'!$M$75="n/d"," ","/"),IF('II. Identyfikacja Wnioskodawcy'!$M$75="n/d"," ",'II. Identyfikacja Wnioskodawcy'!$M$75)))</f>
        <v xml:space="preserve">ul.    / </v>
      </c>
      <c r="AF5" s="125" t="str">
        <f>IF('II. Identyfikacja Wnioskodawcy'!$Z$68="nie",$AC$5,'II. Identyfikacja Wnioskodawcy'!$R$72)</f>
        <v xml:space="preserve"> </v>
      </c>
      <c r="AG5" s="125" t="str">
        <f>IF('II. Identyfikacja Wnioskodawcy'!$Z$68="nie",$AD$5,CONCATENATE('II. Identyfikacja Wnioskodawcy'!$W$72," ",'II. Identyfikacja Wnioskodawcy'!$AB$72))</f>
        <v xml:space="preserve">   </v>
      </c>
      <c r="AH5" s="128">
        <f>'I. Informacje ogólne o projekci'!$Z$108</f>
        <v>0</v>
      </c>
      <c r="AI5" s="128">
        <f>'I. Informacje ogólne o projekci'!$Z$109</f>
        <v>0</v>
      </c>
      <c r="AJ5" s="127">
        <f>'II. Identyfikacja Wnioskodawcy'!$P$13</f>
        <v>0</v>
      </c>
      <c r="AK5" s="129">
        <f>'V. Aspekty Finansowe'!$N$6</f>
        <v>0</v>
      </c>
      <c r="AL5" s="129" t="str">
        <f>'V. Aspekty Finansowe'!$N$10</f>
        <v>n/d</v>
      </c>
      <c r="AM5" s="129" t="str">
        <f>'V. Aspekty Finansowe'!$N$14</f>
        <v>n/d</v>
      </c>
      <c r="AN5" s="130">
        <f>'V. Aspekty Finansowe'!$B$5</f>
        <v>0</v>
      </c>
      <c r="AO5" s="130">
        <f>'V. Aspekty Finansowe'!$B$9</f>
        <v>0</v>
      </c>
      <c r="AP5" s="130">
        <f>'V. Aspekty Finansowe'!$B$13</f>
        <v>0</v>
      </c>
      <c r="AQ5" s="130">
        <f>'V. Aspekty Finansowe'!$X$5</f>
        <v>0</v>
      </c>
      <c r="AR5" s="130">
        <f>'V. Aspekty Finansowe'!$X$9</f>
        <v>0</v>
      </c>
      <c r="AS5" s="130">
        <f>'V. Aspekty Finansowe'!$X$13</f>
        <v>0</v>
      </c>
      <c r="AT5" s="130">
        <f>'V. Aspekty Finansowe'!$AC$6</f>
        <v>0</v>
      </c>
      <c r="AU5" s="130">
        <f>'V. Aspekty Finansowe'!$AC$10</f>
        <v>0</v>
      </c>
      <c r="AV5" s="130">
        <f>'V. Aspekty Finansowe'!$AC$14</f>
        <v>0</v>
      </c>
      <c r="AW5" s="130">
        <f>AN5+AO5+AP5</f>
        <v>0</v>
      </c>
      <c r="AX5" s="130">
        <f>AQ5+AR5+AS5</f>
        <v>0</v>
      </c>
      <c r="AY5" s="130">
        <f>AT5+AU5+AV5</f>
        <v>0</v>
      </c>
      <c r="AZ5" s="131" t="str">
        <f>'IV. Zdolność do realizacji'!$K$611</f>
        <v xml:space="preserve"> </v>
      </c>
      <c r="BA5" s="131">
        <f>'IV. Zdolność do realizacji'!$K$612</f>
        <v>0</v>
      </c>
      <c r="BB5" s="131"/>
      <c r="BC5" s="132">
        <f>'VIII. Wskaźniki rezultatu'!$D$7</f>
        <v>0</v>
      </c>
      <c r="BD5" s="132">
        <f>'VIII. Wskaźniki rezultatu'!$AK$7</f>
        <v>0</v>
      </c>
      <c r="BE5" s="132">
        <f>'VIII. Wskaźniki rezultatu'!$E$10</f>
        <v>0</v>
      </c>
      <c r="BF5" s="132">
        <f>'VIII. Wskaźniki rezultatu'!$AL$10</f>
        <v>0</v>
      </c>
      <c r="BG5" s="132">
        <f>'IV. Zdolność do realizacji'!$Z$526</f>
        <v>0</v>
      </c>
      <c r="BH5" s="133">
        <f>'II. Identyfikacja Wnioskodawcy'!$AB$34</f>
        <v>0</v>
      </c>
      <c r="BI5" s="125">
        <f>'II. Identyfikacja Wnioskodawcy'!$B$42</f>
        <v>0</v>
      </c>
      <c r="BJ5" s="125">
        <f>'II. Identyfikacja Wnioskodawcy'!$N$42</f>
        <v>0</v>
      </c>
      <c r="BK5" s="125"/>
      <c r="BL5" s="125" t="str">
        <f>'II. Identyfikacja Wnioskodawcy'!$B$46</f>
        <v>Nie dotyczy</v>
      </c>
      <c r="BM5" s="125" t="str">
        <f>'II. Identyfikacja Wnioskodawcy'!$N$46</f>
        <v>Nie dotyczy</v>
      </c>
      <c r="BN5" s="125"/>
      <c r="BO5" s="125" t="str">
        <f>'II. Identyfikacja Wnioskodawcy'!$B$50</f>
        <v>Nie dotyczy</v>
      </c>
      <c r="BP5" s="125" t="str">
        <f>'II. Identyfikacja Wnioskodawcy'!$N$50</f>
        <v>Nie dotyczy</v>
      </c>
      <c r="BQ5" s="125"/>
      <c r="BR5" s="125">
        <f>'II. Identyfikacja Wnioskodawcy'!$B$57</f>
        <v>0</v>
      </c>
      <c r="BS5" s="125">
        <f>'II. Identyfikacja Wnioskodawcy'!$N$57</f>
        <v>0</v>
      </c>
      <c r="BT5" s="125">
        <f>'II. Identyfikacja Wnioskodawcy'!$N$59</f>
        <v>0</v>
      </c>
      <c r="BU5" s="125"/>
      <c r="BV5" s="125">
        <f>'II. Identyfikacja Wnioskodawcy'!$Z$57</f>
        <v>0</v>
      </c>
      <c r="BW5" s="125" t="str">
        <f>'II. Identyfikacja Wnioskodawcy'!$B$61</f>
        <v>Nie dotyczy</v>
      </c>
      <c r="BX5" s="125" t="str">
        <f>'II. Identyfikacja Wnioskodawcy'!$N$61</f>
        <v>Nie dotyczy</v>
      </c>
      <c r="BY5" s="125" t="str">
        <f>'II. Identyfikacja Wnioskodawcy'!$N$63</f>
        <v>Nie dotyczy</v>
      </c>
      <c r="BZ5" s="125"/>
      <c r="CA5" s="125" t="str">
        <f>'II. Identyfikacja Wnioskodawcy'!$Z$61</f>
        <v>Nie dotyczy</v>
      </c>
      <c r="CB5" s="125" t="str">
        <f>'II. Identyfikacja Wnioskodawcy'!$B$65</f>
        <v>Nie dotyczy</v>
      </c>
      <c r="CC5" s="125" t="str">
        <f>'II. Identyfikacja Wnioskodawcy'!$N$65</f>
        <v>Nie dotyczy</v>
      </c>
      <c r="CD5" s="125" t="str">
        <f>'II. Identyfikacja Wnioskodawcy'!$N$67</f>
        <v>Nie dotyczy</v>
      </c>
      <c r="CE5" s="125"/>
      <c r="CF5" s="125" t="str">
        <f>'II. Identyfikacja Wnioskodawcy'!$Z$65</f>
        <v>Nie dotyczy</v>
      </c>
      <c r="CG5" s="89"/>
      <c r="CH5" s="88"/>
      <c r="CI5" s="88"/>
      <c r="CJ5" s="88"/>
      <c r="CK5" s="88"/>
      <c r="CL5" s="88"/>
      <c r="CM5" s="88"/>
      <c r="CN5" s="88"/>
      <c r="CO5" s="91"/>
      <c r="CP5" s="91"/>
      <c r="CQ5" s="88"/>
      <c r="CR5" s="88"/>
      <c r="CS5" s="88"/>
      <c r="CT5" s="92"/>
      <c r="CU5" s="91"/>
      <c r="CV5" s="88"/>
      <c r="CW5" s="88"/>
      <c r="CX5" s="88"/>
      <c r="CY5" s="88"/>
      <c r="CZ5" s="88"/>
      <c r="DA5" s="91"/>
      <c r="DB5" s="88"/>
      <c r="DC5" s="91"/>
      <c r="DD5" s="88"/>
      <c r="DE5" s="91"/>
      <c r="DF5" s="88"/>
      <c r="DG5" s="93"/>
      <c r="DH5" s="94"/>
      <c r="DI5" s="95"/>
      <c r="DJ5" s="95"/>
      <c r="DK5" s="96"/>
      <c r="DL5" s="96"/>
      <c r="DM5" s="86"/>
      <c r="DN5" s="86"/>
      <c r="DO5" s="87"/>
      <c r="DP5" s="87"/>
      <c r="DQ5" s="87"/>
      <c r="DR5" s="97"/>
      <c r="DS5" s="87"/>
      <c r="DT5" s="87"/>
      <c r="DU5" s="87"/>
      <c r="DV5" s="97"/>
      <c r="DW5" s="87"/>
      <c r="DX5" s="87"/>
      <c r="DY5" s="87"/>
      <c r="DZ5" s="98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6"/>
      <c r="EL5" s="90"/>
      <c r="EM5" s="100"/>
      <c r="EN5" s="91"/>
      <c r="EO5" s="91"/>
      <c r="EP5" s="85"/>
      <c r="EQ5" s="91"/>
      <c r="ER5" s="91"/>
      <c r="ES5" s="91"/>
      <c r="ET5" s="91"/>
      <c r="EU5" s="91"/>
      <c r="EV5" s="91"/>
      <c r="EW5" s="91"/>
      <c r="EX5" s="85"/>
      <c r="EY5" s="91"/>
      <c r="EZ5" s="85"/>
      <c r="FA5" s="88"/>
      <c r="FB5" s="91"/>
      <c r="FC5" s="88"/>
      <c r="FD5" s="91"/>
      <c r="FE5" s="88"/>
      <c r="FF5" s="88"/>
      <c r="FG5" s="88"/>
      <c r="FH5" s="91"/>
      <c r="FI5" s="91"/>
      <c r="FJ5" s="85"/>
      <c r="FK5" s="91"/>
      <c r="FL5" s="101"/>
      <c r="FM5" s="101"/>
      <c r="FN5" s="102"/>
      <c r="FO5" s="103"/>
      <c r="FP5" s="101"/>
      <c r="FQ5" s="103"/>
      <c r="FR5" s="101"/>
      <c r="FS5" s="101"/>
      <c r="FT5" s="103"/>
      <c r="FU5" s="101"/>
      <c r="FV5" s="101"/>
      <c r="FW5" s="101"/>
      <c r="FX5" s="101"/>
      <c r="FY5" s="101"/>
      <c r="FZ5" s="103"/>
      <c r="GA5" s="101"/>
      <c r="GB5" s="101"/>
      <c r="GC5" s="101"/>
      <c r="GD5" s="101"/>
      <c r="GE5" s="103"/>
      <c r="GF5" s="101"/>
      <c r="GG5" s="101"/>
      <c r="GH5" s="101"/>
      <c r="GI5" s="88"/>
      <c r="GJ5" s="88"/>
    </row>
  </sheetData>
  <sheetProtection formatCells="0" formatColumns="0" formatRows="0" sort="0" autoFilter="0" pivotTables="0"/>
  <autoFilter ref="B4:GJ5"/>
  <mergeCells count="143">
    <mergeCell ref="BH3:BH4"/>
    <mergeCell ref="FZ3:FZ4"/>
    <mergeCell ref="GA3:GA4"/>
    <mergeCell ref="GB3:GB4"/>
    <mergeCell ref="GC3:GC4"/>
    <mergeCell ref="GD3:GD4"/>
    <mergeCell ref="GE3:GE4"/>
    <mergeCell ref="FT3:FT4"/>
    <mergeCell ref="FU3:FU4"/>
    <mergeCell ref="FV3:FV4"/>
    <mergeCell ref="FW3:FW4"/>
    <mergeCell ref="FX3:FX4"/>
    <mergeCell ref="FY3:FY4"/>
    <mergeCell ref="EA3:EC3"/>
    <mergeCell ref="ED3:EF3"/>
    <mergeCell ref="EG3:EJ3"/>
    <mergeCell ref="FL3:FL4"/>
    <mergeCell ref="FM3:FM4"/>
    <mergeCell ref="FO3:FO4"/>
    <mergeCell ref="DJ3:DJ4"/>
    <mergeCell ref="DK3:DK4"/>
    <mergeCell ref="DS3:DV3"/>
    <mergeCell ref="DD3:DD4"/>
    <mergeCell ref="DE3:DE4"/>
    <mergeCell ref="DF3:DF4"/>
    <mergeCell ref="DG3:DG4"/>
    <mergeCell ref="DH3:DH4"/>
    <mergeCell ref="DI3:DI4"/>
    <mergeCell ref="GF3:GF4"/>
    <mergeCell ref="FJ2:FJ4"/>
    <mergeCell ref="FK2:FK4"/>
    <mergeCell ref="FL2:GH2"/>
    <mergeCell ref="EW2:EW4"/>
    <mergeCell ref="EL2:EL4"/>
    <mergeCell ref="EM2:EM4"/>
    <mergeCell ref="EN2:EN4"/>
    <mergeCell ref="EO2:EO4"/>
    <mergeCell ref="EP2:EP4"/>
    <mergeCell ref="EQ2:EQ4"/>
    <mergeCell ref="GG3:GG4"/>
    <mergeCell ref="GH3:GH4"/>
    <mergeCell ref="BW2:CA3"/>
    <mergeCell ref="CB2:CF3"/>
    <mergeCell ref="FP3:FP4"/>
    <mergeCell ref="FQ3:FQ4"/>
    <mergeCell ref="FR3:FR4"/>
    <mergeCell ref="FS3:FS4"/>
    <mergeCell ref="FD2:FD4"/>
    <mergeCell ref="FE2:FE4"/>
    <mergeCell ref="FF2:FF4"/>
    <mergeCell ref="FG2:FG4"/>
    <mergeCell ref="FH2:FH4"/>
    <mergeCell ref="FI2:FI4"/>
    <mergeCell ref="EX2:EX4"/>
    <mergeCell ref="EY2:EY4"/>
    <mergeCell ref="EZ2:EZ4"/>
    <mergeCell ref="FA2:FA4"/>
    <mergeCell ref="FB2:FB4"/>
    <mergeCell ref="FC2:FC4"/>
    <mergeCell ref="ER2:ER4"/>
    <mergeCell ref="ES2:ES4"/>
    <mergeCell ref="ET2:ET4"/>
    <mergeCell ref="EU2:EU4"/>
    <mergeCell ref="EV2:EV4"/>
    <mergeCell ref="DW3:DZ3"/>
    <mergeCell ref="CM2:CV2"/>
    <mergeCell ref="CW2:CZ2"/>
    <mergeCell ref="DA2:DK2"/>
    <mergeCell ref="DL2:DZ2"/>
    <mergeCell ref="EA2:EJ2"/>
    <mergeCell ref="EK2:EK4"/>
    <mergeCell ref="CM3:CM4"/>
    <mergeCell ref="CN3:CN4"/>
    <mergeCell ref="CO3:CO4"/>
    <mergeCell ref="CP3:CP4"/>
    <mergeCell ref="CX3:CX4"/>
    <mergeCell ref="CY3:CY4"/>
    <mergeCell ref="CZ3:CZ4"/>
    <mergeCell ref="DA3:DA4"/>
    <mergeCell ref="DB3:DB4"/>
    <mergeCell ref="DC3:DC4"/>
    <mergeCell ref="CQ3:CQ4"/>
    <mergeCell ref="CS3:CS4"/>
    <mergeCell ref="CT3:CT4"/>
    <mergeCell ref="CU3:CU4"/>
    <mergeCell ref="CV3:CV4"/>
    <mergeCell ref="CW3:CW4"/>
    <mergeCell ref="DL3:DN3"/>
    <mergeCell ref="DO3:DR3"/>
    <mergeCell ref="CH2:CH4"/>
    <mergeCell ref="CI2:CI4"/>
    <mergeCell ref="CJ2:CJ4"/>
    <mergeCell ref="CK2:CK4"/>
    <mergeCell ref="CL2:CL4"/>
    <mergeCell ref="BC2:BG2"/>
    <mergeCell ref="BG3:BG4"/>
    <mergeCell ref="AJ2:AJ4"/>
    <mergeCell ref="AK2:AY2"/>
    <mergeCell ref="AZ2:AZ4"/>
    <mergeCell ref="BA2:BA4"/>
    <mergeCell ref="BB2:BB4"/>
    <mergeCell ref="CG2:CG4"/>
    <mergeCell ref="BI2:BK3"/>
    <mergeCell ref="BL2:BN3"/>
    <mergeCell ref="BO2:BQ3"/>
    <mergeCell ref="AK3:AM3"/>
    <mergeCell ref="AN3:AP3"/>
    <mergeCell ref="AQ3:AS3"/>
    <mergeCell ref="AT3:AV3"/>
    <mergeCell ref="AW3:AY3"/>
    <mergeCell ref="BC3:BD3"/>
    <mergeCell ref="BE3:BF3"/>
    <mergeCell ref="BR2:BV3"/>
    <mergeCell ref="Z2:Z4"/>
    <mergeCell ref="AA2:AA4"/>
    <mergeCell ref="AB2:AD3"/>
    <mergeCell ref="AE2:AG3"/>
    <mergeCell ref="AH2:AH4"/>
    <mergeCell ref="AI2:AI4"/>
    <mergeCell ref="T2:T4"/>
    <mergeCell ref="U2:U4"/>
    <mergeCell ref="V2:V4"/>
    <mergeCell ref="W2:W4"/>
    <mergeCell ref="X2:X4"/>
    <mergeCell ref="Y2:Y4"/>
    <mergeCell ref="Q2:Q4"/>
    <mergeCell ref="R2:R4"/>
    <mergeCell ref="S2:S4"/>
    <mergeCell ref="H2:H4"/>
    <mergeCell ref="I2:I3"/>
    <mergeCell ref="J2:J4"/>
    <mergeCell ref="K2:K4"/>
    <mergeCell ref="L2:L4"/>
    <mergeCell ref="M2:M4"/>
    <mergeCell ref="B2:B4"/>
    <mergeCell ref="C2:C4"/>
    <mergeCell ref="D2:D4"/>
    <mergeCell ref="E2:E4"/>
    <mergeCell ref="F2:F4"/>
    <mergeCell ref="G2:G4"/>
    <mergeCell ref="N2:N4"/>
    <mergeCell ref="O2:O4"/>
    <mergeCell ref="P2:P4"/>
  </mergeCells>
  <conditionalFormatting sqref="CM5">
    <cfRule type="cellIs" dxfId="251" priority="613" operator="equal">
      <formula>0</formula>
    </cfRule>
    <cfRule type="containsText" dxfId="250" priority="614" operator="containsText" text="uzupełnij">
      <formula>NOT(ISERROR(SEARCH("uzupełnij",CM5)))</formula>
    </cfRule>
  </conditionalFormatting>
  <conditionalFormatting sqref="FY5:GH5 CG5:CL5">
    <cfRule type="containsText" dxfId="249" priority="611" operator="containsText" text="uzupełnij">
      <formula>NOT(ISERROR(SEARCH("uzupełnij",CG5)))</formula>
    </cfRule>
    <cfRule type="cellIs" dxfId="248" priority="612" operator="equal">
      <formula>0</formula>
    </cfRule>
  </conditionalFormatting>
  <conditionalFormatting sqref="FB5:FC5 EQ5:EY5">
    <cfRule type="containsText" dxfId="247" priority="596" operator="containsText" text="uzupełnij">
      <formula>NOT(ISERROR(SEARCH("uzupełnij",EQ5)))</formula>
    </cfRule>
  </conditionalFormatting>
  <conditionalFormatting sqref="CN5:CT5">
    <cfRule type="cellIs" dxfId="246" priority="594" operator="equal">
      <formula>0</formula>
    </cfRule>
    <cfRule type="containsText" dxfId="245" priority="595" operator="containsText" text="uzupełnij">
      <formula>NOT(ISERROR(SEARCH("uzupełnij",CN5)))</formula>
    </cfRule>
  </conditionalFormatting>
  <conditionalFormatting sqref="CU5:CV5">
    <cfRule type="containsText" dxfId="244" priority="593" operator="containsText" text="uzupełnij">
      <formula>NOT(ISERROR(SEARCH("uzupełnij",CU5)))</formula>
    </cfRule>
  </conditionalFormatting>
  <conditionalFormatting sqref="DA5:DK5">
    <cfRule type="containsText" dxfId="243" priority="591" operator="containsText" text="uzupełnij">
      <formula>NOT(ISERROR(SEARCH("uzupełnij",DA5)))</formula>
    </cfRule>
    <cfRule type="cellIs" dxfId="242" priority="592" operator="equal">
      <formula>0</formula>
    </cfRule>
  </conditionalFormatting>
  <conditionalFormatting sqref="DM5:DZ5">
    <cfRule type="containsText" dxfId="241" priority="589" operator="containsText" text="uzupełnij">
      <formula>NOT(ISERROR(SEARCH("uzupełnij",DM5)))</formula>
    </cfRule>
    <cfRule type="cellIs" dxfId="240" priority="590" operator="equal">
      <formula>" "</formula>
    </cfRule>
  </conditionalFormatting>
  <conditionalFormatting sqref="EK5:EO5">
    <cfRule type="containsText" dxfId="239" priority="588" operator="containsText" text="uzupełnij">
      <formula>NOT(ISERROR(SEARCH("uzupełnij",EK5)))</formula>
    </cfRule>
  </conditionalFormatting>
  <conditionalFormatting sqref="FD5:FK5">
    <cfRule type="containsText" dxfId="238" priority="586" operator="containsText" text="uzupełnij">
      <formula>NOT(ISERROR(SEARCH("uzupełnij",FD5)))</formula>
    </cfRule>
    <cfRule type="cellIs" dxfId="237" priority="587" operator="equal">
      <formula>0</formula>
    </cfRule>
  </conditionalFormatting>
  <conditionalFormatting sqref="FC5">
    <cfRule type="cellIs" dxfId="236" priority="585" operator="equal">
      <formula>0</formula>
    </cfRule>
  </conditionalFormatting>
  <conditionalFormatting sqref="EP5">
    <cfRule type="cellIs" dxfId="235" priority="584" operator="equal">
      <formula>0</formula>
    </cfRule>
  </conditionalFormatting>
  <conditionalFormatting sqref="FL5:GH5">
    <cfRule type="containsBlanks" dxfId="234" priority="583">
      <formula>LEN(TRIM(FL5))=0</formula>
    </cfRule>
  </conditionalFormatting>
  <conditionalFormatting sqref="EZ5">
    <cfRule type="containsText" dxfId="233" priority="582" operator="containsText" text="uzupełnij">
      <formula>NOT(ISERROR(SEARCH("uzupełnij",EZ5)))</formula>
    </cfRule>
  </conditionalFormatting>
  <conditionalFormatting sqref="DL5">
    <cfRule type="containsText" dxfId="232" priority="580" operator="containsText" text="uzupełnij">
      <formula>NOT(ISERROR(SEARCH("uzupełnij",DL5)))</formula>
    </cfRule>
    <cfRule type="cellIs" dxfId="231" priority="581" operator="equal">
      <formula>0</formula>
    </cfRule>
  </conditionalFormatting>
  <conditionalFormatting sqref="FA5">
    <cfRule type="containsText" dxfId="230" priority="579" operator="containsText" text="uzupełnij">
      <formula>NOT(ISERROR(SEARCH("uzupełnij",FA5)))</formula>
    </cfRule>
  </conditionalFormatting>
  <conditionalFormatting sqref="FA5">
    <cfRule type="cellIs" dxfId="229" priority="578" operator="equal">
      <formula>0</formula>
    </cfRule>
  </conditionalFormatting>
  <conditionalFormatting sqref="CX5">
    <cfRule type="containsText" dxfId="228" priority="576" operator="containsText" text="uzupełnij">
      <formula>NOT(ISERROR(SEARCH("uzupełnij",CX5)))</formula>
    </cfRule>
    <cfRule type="cellIs" dxfId="227" priority="577" operator="equal">
      <formula>0</formula>
    </cfRule>
  </conditionalFormatting>
  <conditionalFormatting sqref="CW5 CY5:CZ5">
    <cfRule type="containsText" dxfId="226" priority="574" operator="containsText" text="uzupełnij">
      <formula>NOT(ISERROR(SEARCH("uzupełnij",CW5)))</formula>
    </cfRule>
    <cfRule type="cellIs" dxfId="225" priority="575" operator="equal">
      <formula>0</formula>
    </cfRule>
  </conditionalFormatting>
  <conditionalFormatting sqref="FJ5">
    <cfRule type="cellIs" dxfId="224" priority="572" operator="equal">
      <formula>0</formula>
    </cfRule>
  </conditionalFormatting>
  <conditionalFormatting sqref="CM5">
    <cfRule type="cellIs" dxfId="223" priority="512" operator="equal">
      <formula>0</formula>
    </cfRule>
    <cfRule type="containsText" dxfId="222" priority="513" operator="containsText" text="uzupełnij">
      <formula>NOT(ISERROR(SEARCH("uzupełnij",CM5)))</formula>
    </cfRule>
  </conditionalFormatting>
  <conditionalFormatting sqref="CN5:CT5">
    <cfRule type="cellIs" dxfId="221" priority="508" operator="equal">
      <formula>0</formula>
    </cfRule>
    <cfRule type="containsText" dxfId="220" priority="509" operator="containsText" text="uzupełnij">
      <formula>NOT(ISERROR(SEARCH("uzupełnij",CN5)))</formula>
    </cfRule>
  </conditionalFormatting>
  <conditionalFormatting sqref="CU5:CV5">
    <cfRule type="containsText" dxfId="219" priority="507" operator="containsText" text="uzupełnij">
      <formula>NOT(ISERROR(SEARCH("uzupełnij",CU5)))</formula>
    </cfRule>
  </conditionalFormatting>
  <conditionalFormatting sqref="DA5:DK5">
    <cfRule type="containsText" dxfId="218" priority="505" operator="containsText" text="uzupełnij">
      <formula>NOT(ISERROR(SEARCH("uzupełnij",DA5)))</formula>
    </cfRule>
    <cfRule type="cellIs" dxfId="217" priority="506" operator="equal">
      <formula>0</formula>
    </cfRule>
  </conditionalFormatting>
  <conditionalFormatting sqref="DL5:DZ5">
    <cfRule type="containsText" dxfId="216" priority="503" operator="containsText" text="uzupełnij">
      <formula>NOT(ISERROR(SEARCH("uzupełnij",DL5)))</formula>
    </cfRule>
    <cfRule type="cellIs" dxfId="215" priority="504" operator="equal">
      <formula>" "</formula>
    </cfRule>
  </conditionalFormatting>
  <conditionalFormatting sqref="CW5:CZ5">
    <cfRule type="containsText" dxfId="214" priority="501" operator="containsText" text="uzupełnij">
      <formula>NOT(ISERROR(SEARCH("uzupełnij",CW5)))</formula>
    </cfRule>
    <cfRule type="cellIs" dxfId="213" priority="502" operator="equal">
      <formula>0</formula>
    </cfRule>
  </conditionalFormatting>
  <conditionalFormatting sqref="EG5:EO5 ER5:ES5">
    <cfRule type="containsText" dxfId="212" priority="493" operator="containsText" text="uzupełnij">
      <formula>NOT(ISERROR(SEARCH("uzupełnij",EG5)))</formula>
    </cfRule>
  </conditionalFormatting>
  <conditionalFormatting sqref="EA5:EE5">
    <cfRule type="containsText" dxfId="211" priority="491" operator="containsText" text="uzupełnij">
      <formula>NOT(ISERROR(SEARCH("uzupełnij",EA5)))</formula>
    </cfRule>
    <cfRule type="cellIs" dxfId="210" priority="492" operator="equal">
      <formula>0</formula>
    </cfRule>
  </conditionalFormatting>
  <conditionalFormatting sqref="ET5:FA5">
    <cfRule type="containsText" dxfId="209" priority="489" operator="containsText" text="uzupełnij">
      <formula>NOT(ISERROR(SEARCH("uzupełnij",ET5)))</formula>
    </cfRule>
    <cfRule type="cellIs" dxfId="208" priority="490" operator="equal">
      <formula>0</formula>
    </cfRule>
  </conditionalFormatting>
  <conditionalFormatting sqref="ES5">
    <cfRule type="cellIs" dxfId="207" priority="488" operator="equal">
      <formula>0</formula>
    </cfRule>
  </conditionalFormatting>
  <conditionalFormatting sqref="EF5">
    <cfRule type="cellIs" dxfId="206" priority="487" operator="equal">
      <formula>0</formula>
    </cfRule>
  </conditionalFormatting>
  <conditionalFormatting sqref="FB5:FX5">
    <cfRule type="containsBlanks" dxfId="205" priority="486">
      <formula>LEN(TRIM(FB5))=0</formula>
    </cfRule>
  </conditionalFormatting>
  <conditionalFormatting sqref="EP5">
    <cfRule type="containsText" dxfId="204" priority="485" operator="containsText" text="uzupełnij">
      <formula>NOT(ISERROR(SEARCH("uzupełnij",EP5)))</formula>
    </cfRule>
  </conditionalFormatting>
  <conditionalFormatting sqref="EQ5">
    <cfRule type="containsText" dxfId="203" priority="484" operator="containsText" text="uzupełnij">
      <formula>NOT(ISERROR(SEARCH("uzupełnij",EQ5)))</formula>
    </cfRule>
  </conditionalFormatting>
  <conditionalFormatting sqref="EQ5">
    <cfRule type="cellIs" dxfId="202" priority="483" operator="equal">
      <formula>0</formula>
    </cfRule>
  </conditionalFormatting>
  <conditionalFormatting sqref="EZ5">
    <cfRule type="cellIs" dxfId="201" priority="482" operator="equal">
      <formula>0</formula>
    </cfRule>
  </conditionalFormatting>
  <pageMargins left="0.7" right="0.7" top="0.75" bottom="0.75" header="0.3" footer="0.3"/>
  <pageSetup paperSize="8" scale="10" fitToWidth="0" orientation="landscape" r:id="rId1"/>
  <colBreaks count="1" manualBreakCount="1">
    <brk id="23" max="41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 altText="WYŁĄCZENIE LISTY WIELOKROTNEGO WYBORU">
                <anchor moveWithCells="1">
                  <from>
                    <xdr:col>8</xdr:col>
                    <xdr:colOff>95250</xdr:colOff>
                    <xdr:row>1</xdr:row>
                    <xdr:rowOff>47625</xdr:rowOff>
                  </from>
                  <to>
                    <xdr:col>8</xdr:col>
                    <xdr:colOff>1323975</xdr:colOff>
                    <xdr:row>2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Button 2">
              <controlPr defaultSize="0" print="0" autoFill="0" autoPict="0" macro="[0]!OdkrywanieKom">
                <anchor moveWithCells="1" sizeWithCells="1">
                  <from>
                    <xdr:col>0</xdr:col>
                    <xdr:colOff>342900</xdr:colOff>
                    <xdr:row>12</xdr:row>
                    <xdr:rowOff>85725</xdr:rowOff>
                  </from>
                  <to>
                    <xdr:col>5</xdr:col>
                    <xdr:colOff>676275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AM39"/>
  <sheetViews>
    <sheetView showGridLines="0" zoomScaleNormal="100" zoomScaleSheetLayoutView="100" zoomScalePageLayoutView="85" workbookViewId="0">
      <pane xSplit="34" ySplit="4" topLeftCell="AI44" activePane="bottomRight" state="frozen"/>
      <selection pane="topRight" activeCell="AI1" sqref="AI1"/>
      <selection pane="bottomLeft" activeCell="A5" sqref="A5"/>
      <selection pane="bottomRight" activeCell="B5" sqref="B5:F5"/>
    </sheetView>
  </sheetViews>
  <sheetFormatPr defaultRowHeight="14.25"/>
  <cols>
    <col min="1" max="1" width="5" style="148" customWidth="1"/>
    <col min="2" max="5" width="3.5703125" style="148" customWidth="1"/>
    <col min="6" max="6" width="1.42578125" style="148" customWidth="1"/>
    <col min="7" max="11" width="3.5703125" style="148" customWidth="1"/>
    <col min="12" max="12" width="2" style="148" customWidth="1"/>
    <col min="13" max="17" width="3.5703125" style="148" customWidth="1"/>
    <col min="18" max="18" width="2" style="148" customWidth="1"/>
    <col min="19" max="22" width="3.5703125" style="148" customWidth="1"/>
    <col min="23" max="23" width="6" style="148" customWidth="1"/>
    <col min="24" max="27" width="3.5703125" style="148" customWidth="1"/>
    <col min="28" max="28" width="3.28515625" style="148" customWidth="1"/>
    <col min="29" max="32" width="3.5703125" style="148" customWidth="1"/>
    <col min="33" max="33" width="5.7109375" style="148" customWidth="1"/>
    <col min="34" max="34" width="12.28515625" style="148" customWidth="1"/>
    <col min="35" max="35" width="20.85546875" style="148" hidden="1" customWidth="1"/>
    <col min="36" max="36" width="24" style="148" hidden="1" customWidth="1"/>
    <col min="37" max="39" width="20.28515625" style="148" hidden="1" customWidth="1"/>
    <col min="40" max="16384" width="9.140625" style="148"/>
  </cols>
  <sheetData>
    <row r="1" spans="1:39" ht="18" customHeight="1">
      <c r="A1" s="710" t="s">
        <v>1804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I1" s="656" t="s">
        <v>1801</v>
      </c>
      <c r="AJ1" s="657"/>
      <c r="AK1" s="657"/>
      <c r="AL1" s="714"/>
      <c r="AM1" s="403"/>
    </row>
    <row r="2" spans="1:39" ht="15" customHeight="1" thickBot="1">
      <c r="A2" s="945"/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I2" s="901"/>
      <c r="AJ2" s="902"/>
      <c r="AK2" s="902"/>
      <c r="AL2" s="903"/>
      <c r="AM2" s="403"/>
    </row>
    <row r="3" spans="1:39" ht="117.75" customHeight="1">
      <c r="A3" s="909" t="s">
        <v>111</v>
      </c>
      <c r="B3" s="910"/>
      <c r="C3" s="910"/>
      <c r="D3" s="910"/>
      <c r="E3" s="910"/>
      <c r="F3" s="910"/>
      <c r="G3" s="911" t="s">
        <v>112</v>
      </c>
      <c r="H3" s="911"/>
      <c r="I3" s="911"/>
      <c r="J3" s="911"/>
      <c r="K3" s="911"/>
      <c r="L3" s="911"/>
      <c r="M3" s="911" t="s">
        <v>113</v>
      </c>
      <c r="N3" s="911"/>
      <c r="O3" s="911"/>
      <c r="P3" s="911"/>
      <c r="Q3" s="911"/>
      <c r="R3" s="911"/>
      <c r="S3" s="911" t="s">
        <v>114</v>
      </c>
      <c r="T3" s="911"/>
      <c r="U3" s="911"/>
      <c r="V3" s="911"/>
      <c r="W3" s="911"/>
      <c r="X3" s="911" t="s">
        <v>2075</v>
      </c>
      <c r="Y3" s="911"/>
      <c r="Z3" s="911"/>
      <c r="AA3" s="911"/>
      <c r="AB3" s="911"/>
      <c r="AC3" s="911" t="s">
        <v>1430</v>
      </c>
      <c r="AD3" s="911"/>
      <c r="AE3" s="911"/>
      <c r="AF3" s="911"/>
      <c r="AG3" s="912"/>
      <c r="AI3" s="345" t="str">
        <f>'I. Informacje ogólne o projekci'!$AH$2</f>
        <v>Ekspert od innowacyjności 1</v>
      </c>
      <c r="AJ3" s="341" t="str">
        <f>'I. Informacje ogólne o projekci'!$AI$2</f>
        <v>Ekspert od innowacyjności 2</v>
      </c>
      <c r="AK3" s="341" t="str">
        <f>'I. Informacje ogólne o projekci'!$AJ$2</f>
        <v>Ekspert od innowacyjności 3</v>
      </c>
      <c r="AL3" s="341" t="str">
        <f>'I. Informacje ogólne o projekci'!$AK$2</f>
        <v>Ekspert finansowy</v>
      </c>
      <c r="AM3" s="395" t="str">
        <f>'I. Informacje ogólne o projekci'!$AL$2</f>
        <v>Uwagi MFiPR</v>
      </c>
    </row>
    <row r="4" spans="1:39" ht="23.25" customHeight="1">
      <c r="A4" s="904" t="s">
        <v>1235</v>
      </c>
      <c r="B4" s="905"/>
      <c r="C4" s="905"/>
      <c r="D4" s="905"/>
      <c r="E4" s="905"/>
      <c r="F4" s="906"/>
      <c r="G4" s="905" t="s">
        <v>1236</v>
      </c>
      <c r="H4" s="905"/>
      <c r="I4" s="905"/>
      <c r="J4" s="905"/>
      <c r="K4" s="905"/>
      <c r="L4" s="906"/>
      <c r="M4" s="907" t="s">
        <v>1237</v>
      </c>
      <c r="N4" s="905"/>
      <c r="O4" s="905"/>
      <c r="P4" s="905"/>
      <c r="Q4" s="905"/>
      <c r="R4" s="906"/>
      <c r="S4" s="907" t="s">
        <v>1238</v>
      </c>
      <c r="T4" s="905"/>
      <c r="U4" s="905"/>
      <c r="V4" s="905"/>
      <c r="W4" s="906"/>
      <c r="X4" s="907" t="s">
        <v>1239</v>
      </c>
      <c r="Y4" s="905"/>
      <c r="Z4" s="905"/>
      <c r="AA4" s="905"/>
      <c r="AB4" s="906"/>
      <c r="AC4" s="907" t="s">
        <v>1240</v>
      </c>
      <c r="AD4" s="905"/>
      <c r="AE4" s="905"/>
      <c r="AF4" s="905"/>
      <c r="AG4" s="908"/>
      <c r="AI4" s="913"/>
      <c r="AJ4" s="914"/>
      <c r="AK4" s="914"/>
      <c r="AL4" s="915"/>
      <c r="AM4" s="413"/>
    </row>
    <row r="5" spans="1:39" s="158" customFormat="1" ht="21.75" customHeight="1">
      <c r="A5" s="225">
        <v>1</v>
      </c>
      <c r="B5" s="929"/>
      <c r="C5" s="929"/>
      <c r="D5" s="929"/>
      <c r="E5" s="929"/>
      <c r="F5" s="930"/>
      <c r="G5" s="931"/>
      <c r="H5" s="931"/>
      <c r="I5" s="931"/>
      <c r="J5" s="931"/>
      <c r="K5" s="931"/>
      <c r="L5" s="932"/>
      <c r="M5" s="936"/>
      <c r="N5" s="931"/>
      <c r="O5" s="931"/>
      <c r="P5" s="931"/>
      <c r="Q5" s="931"/>
      <c r="R5" s="932"/>
      <c r="S5" s="936"/>
      <c r="T5" s="931"/>
      <c r="U5" s="931"/>
      <c r="V5" s="931"/>
      <c r="W5" s="932"/>
      <c r="X5" s="926"/>
      <c r="Y5" s="927"/>
      <c r="Z5" s="927"/>
      <c r="AA5" s="927"/>
      <c r="AB5" s="928"/>
      <c r="AC5" s="923" t="str">
        <f t="shared" ref="AC5:AC34" si="0">IF(X5="Z",$S5/$S$36," ")</f>
        <v xml:space="preserve"> </v>
      </c>
      <c r="AD5" s="924"/>
      <c r="AE5" s="924"/>
      <c r="AF5" s="924"/>
      <c r="AG5" s="925"/>
      <c r="AI5" s="222"/>
      <c r="AJ5" s="222"/>
      <c r="AK5" s="222"/>
      <c r="AL5" s="222"/>
      <c r="AM5" s="222"/>
    </row>
    <row r="6" spans="1:39" s="158" customFormat="1" ht="21.75" customHeight="1">
      <c r="A6" s="223"/>
      <c r="B6" s="929"/>
      <c r="C6" s="929"/>
      <c r="D6" s="929"/>
      <c r="E6" s="929"/>
      <c r="F6" s="930"/>
      <c r="G6" s="931"/>
      <c r="H6" s="931"/>
      <c r="I6" s="931"/>
      <c r="J6" s="931"/>
      <c r="K6" s="931"/>
      <c r="L6" s="932"/>
      <c r="M6" s="936"/>
      <c r="N6" s="931"/>
      <c r="O6" s="931"/>
      <c r="P6" s="931"/>
      <c r="Q6" s="931"/>
      <c r="R6" s="932"/>
      <c r="S6" s="936"/>
      <c r="T6" s="931"/>
      <c r="U6" s="931"/>
      <c r="V6" s="931"/>
      <c r="W6" s="932"/>
      <c r="X6" s="926"/>
      <c r="Y6" s="927"/>
      <c r="Z6" s="927"/>
      <c r="AA6" s="927"/>
      <c r="AB6" s="928"/>
      <c r="AC6" s="923" t="str">
        <f t="shared" si="0"/>
        <v xml:space="preserve"> </v>
      </c>
      <c r="AD6" s="924"/>
      <c r="AE6" s="924"/>
      <c r="AF6" s="924"/>
      <c r="AG6" s="925"/>
      <c r="AI6" s="222"/>
      <c r="AJ6" s="222"/>
      <c r="AK6" s="222"/>
      <c r="AL6" s="222"/>
      <c r="AM6" s="222"/>
    </row>
    <row r="7" spans="1:39" s="158" customFormat="1" ht="21.75" customHeight="1">
      <c r="A7" s="223"/>
      <c r="B7" s="929"/>
      <c r="C7" s="929"/>
      <c r="D7" s="929"/>
      <c r="E7" s="929"/>
      <c r="F7" s="930"/>
      <c r="G7" s="931"/>
      <c r="H7" s="931"/>
      <c r="I7" s="931"/>
      <c r="J7" s="931"/>
      <c r="K7" s="931"/>
      <c r="L7" s="932"/>
      <c r="M7" s="936"/>
      <c r="N7" s="931"/>
      <c r="O7" s="931"/>
      <c r="P7" s="931"/>
      <c r="Q7" s="931"/>
      <c r="R7" s="932"/>
      <c r="S7" s="936"/>
      <c r="T7" s="931"/>
      <c r="U7" s="931"/>
      <c r="V7" s="931"/>
      <c r="W7" s="932"/>
      <c r="X7" s="926"/>
      <c r="Y7" s="927"/>
      <c r="Z7" s="927"/>
      <c r="AA7" s="927"/>
      <c r="AB7" s="928"/>
      <c r="AC7" s="923" t="str">
        <f t="shared" si="0"/>
        <v xml:space="preserve"> </v>
      </c>
      <c r="AD7" s="924"/>
      <c r="AE7" s="924"/>
      <c r="AF7" s="924"/>
      <c r="AG7" s="925"/>
      <c r="AI7" s="222"/>
      <c r="AJ7" s="222"/>
      <c r="AK7" s="222"/>
      <c r="AL7" s="222"/>
      <c r="AM7" s="222"/>
    </row>
    <row r="8" spans="1:39" s="158" customFormat="1" ht="21.75" customHeight="1">
      <c r="A8" s="223"/>
      <c r="B8" s="929"/>
      <c r="C8" s="929"/>
      <c r="D8" s="929"/>
      <c r="E8" s="929"/>
      <c r="F8" s="930"/>
      <c r="G8" s="931"/>
      <c r="H8" s="931"/>
      <c r="I8" s="931"/>
      <c r="J8" s="931"/>
      <c r="K8" s="931"/>
      <c r="L8" s="932"/>
      <c r="M8" s="936"/>
      <c r="N8" s="931"/>
      <c r="O8" s="931"/>
      <c r="P8" s="931"/>
      <c r="Q8" s="931"/>
      <c r="R8" s="932"/>
      <c r="S8" s="936"/>
      <c r="T8" s="931"/>
      <c r="U8" s="931"/>
      <c r="V8" s="931"/>
      <c r="W8" s="932"/>
      <c r="X8" s="926"/>
      <c r="Y8" s="927"/>
      <c r="Z8" s="927"/>
      <c r="AA8" s="927"/>
      <c r="AB8" s="928"/>
      <c r="AC8" s="923" t="str">
        <f t="shared" si="0"/>
        <v xml:space="preserve"> </v>
      </c>
      <c r="AD8" s="924"/>
      <c r="AE8" s="924"/>
      <c r="AF8" s="924"/>
      <c r="AG8" s="925"/>
      <c r="AI8" s="222"/>
      <c r="AJ8" s="222"/>
      <c r="AK8" s="222"/>
      <c r="AL8" s="222"/>
      <c r="AM8" s="222"/>
    </row>
    <row r="9" spans="1:39" s="158" customFormat="1" ht="21.75" customHeight="1">
      <c r="A9" s="223"/>
      <c r="B9" s="929"/>
      <c r="C9" s="929"/>
      <c r="D9" s="929"/>
      <c r="E9" s="929"/>
      <c r="F9" s="930"/>
      <c r="G9" s="931"/>
      <c r="H9" s="931"/>
      <c r="I9" s="931"/>
      <c r="J9" s="931"/>
      <c r="K9" s="931"/>
      <c r="L9" s="932"/>
      <c r="M9" s="936"/>
      <c r="N9" s="931"/>
      <c r="O9" s="931"/>
      <c r="P9" s="931"/>
      <c r="Q9" s="931"/>
      <c r="R9" s="932"/>
      <c r="S9" s="936"/>
      <c r="T9" s="931"/>
      <c r="U9" s="931"/>
      <c r="V9" s="931"/>
      <c r="W9" s="932"/>
      <c r="X9" s="926"/>
      <c r="Y9" s="927"/>
      <c r="Z9" s="927"/>
      <c r="AA9" s="927"/>
      <c r="AB9" s="928"/>
      <c r="AC9" s="923" t="str">
        <f t="shared" si="0"/>
        <v xml:space="preserve"> </v>
      </c>
      <c r="AD9" s="924"/>
      <c r="AE9" s="924"/>
      <c r="AF9" s="924"/>
      <c r="AG9" s="925"/>
      <c r="AI9" s="222"/>
      <c r="AJ9" s="222"/>
      <c r="AK9" s="222"/>
      <c r="AL9" s="222"/>
      <c r="AM9" s="222"/>
    </row>
    <row r="10" spans="1:39" s="158" customFormat="1" ht="21.75" customHeight="1">
      <c r="A10" s="223"/>
      <c r="B10" s="929"/>
      <c r="C10" s="929"/>
      <c r="D10" s="929"/>
      <c r="E10" s="929"/>
      <c r="F10" s="930"/>
      <c r="G10" s="931"/>
      <c r="H10" s="931"/>
      <c r="I10" s="931"/>
      <c r="J10" s="931"/>
      <c r="K10" s="931"/>
      <c r="L10" s="932"/>
      <c r="M10" s="936"/>
      <c r="N10" s="931"/>
      <c r="O10" s="931"/>
      <c r="P10" s="931"/>
      <c r="Q10" s="931"/>
      <c r="R10" s="932"/>
      <c r="S10" s="936"/>
      <c r="T10" s="931"/>
      <c r="U10" s="931"/>
      <c r="V10" s="931"/>
      <c r="W10" s="932"/>
      <c r="X10" s="926"/>
      <c r="Y10" s="927"/>
      <c r="Z10" s="927"/>
      <c r="AA10" s="927"/>
      <c r="AB10" s="928"/>
      <c r="AC10" s="923" t="str">
        <f t="shared" si="0"/>
        <v xml:space="preserve"> </v>
      </c>
      <c r="AD10" s="924"/>
      <c r="AE10" s="924"/>
      <c r="AF10" s="924"/>
      <c r="AG10" s="925"/>
      <c r="AI10" s="222"/>
      <c r="AJ10" s="222"/>
      <c r="AK10" s="222"/>
      <c r="AL10" s="222"/>
      <c r="AM10" s="222"/>
    </row>
    <row r="11" spans="1:39" s="158" customFormat="1" ht="21.75" customHeight="1">
      <c r="A11" s="223"/>
      <c r="B11" s="929"/>
      <c r="C11" s="929"/>
      <c r="D11" s="929"/>
      <c r="E11" s="929"/>
      <c r="F11" s="930"/>
      <c r="G11" s="931"/>
      <c r="H11" s="931"/>
      <c r="I11" s="931"/>
      <c r="J11" s="931"/>
      <c r="K11" s="931"/>
      <c r="L11" s="932"/>
      <c r="M11" s="936"/>
      <c r="N11" s="931"/>
      <c r="O11" s="931"/>
      <c r="P11" s="931"/>
      <c r="Q11" s="931"/>
      <c r="R11" s="932"/>
      <c r="S11" s="936"/>
      <c r="T11" s="931"/>
      <c r="U11" s="931"/>
      <c r="V11" s="931"/>
      <c r="W11" s="932"/>
      <c r="X11" s="926"/>
      <c r="Y11" s="927"/>
      <c r="Z11" s="927"/>
      <c r="AA11" s="927"/>
      <c r="AB11" s="928"/>
      <c r="AC11" s="923" t="str">
        <f t="shared" si="0"/>
        <v xml:space="preserve"> </v>
      </c>
      <c r="AD11" s="924"/>
      <c r="AE11" s="924"/>
      <c r="AF11" s="924"/>
      <c r="AG11" s="925"/>
      <c r="AI11" s="222"/>
      <c r="AJ11" s="222"/>
      <c r="AK11" s="222"/>
      <c r="AL11" s="222"/>
      <c r="AM11" s="222"/>
    </row>
    <row r="12" spans="1:39" s="158" customFormat="1" ht="21.75" customHeight="1">
      <c r="A12" s="223"/>
      <c r="B12" s="929"/>
      <c r="C12" s="929"/>
      <c r="D12" s="929"/>
      <c r="E12" s="929"/>
      <c r="F12" s="930"/>
      <c r="G12" s="931"/>
      <c r="H12" s="931"/>
      <c r="I12" s="931"/>
      <c r="J12" s="931"/>
      <c r="K12" s="931"/>
      <c r="L12" s="932"/>
      <c r="M12" s="936"/>
      <c r="N12" s="931"/>
      <c r="O12" s="931"/>
      <c r="P12" s="931"/>
      <c r="Q12" s="931"/>
      <c r="R12" s="932"/>
      <c r="S12" s="936"/>
      <c r="T12" s="931"/>
      <c r="U12" s="931"/>
      <c r="V12" s="931"/>
      <c r="W12" s="932"/>
      <c r="X12" s="926"/>
      <c r="Y12" s="927"/>
      <c r="Z12" s="927"/>
      <c r="AA12" s="927"/>
      <c r="AB12" s="928"/>
      <c r="AC12" s="923" t="str">
        <f t="shared" si="0"/>
        <v xml:space="preserve"> </v>
      </c>
      <c r="AD12" s="924"/>
      <c r="AE12" s="924"/>
      <c r="AF12" s="924"/>
      <c r="AG12" s="925"/>
      <c r="AI12" s="222"/>
      <c r="AJ12" s="222"/>
      <c r="AK12" s="222"/>
      <c r="AL12" s="222"/>
      <c r="AM12" s="222"/>
    </row>
    <row r="13" spans="1:39" s="158" customFormat="1" ht="21.75" customHeight="1">
      <c r="A13" s="223"/>
      <c r="B13" s="929"/>
      <c r="C13" s="929"/>
      <c r="D13" s="929"/>
      <c r="E13" s="929"/>
      <c r="F13" s="930"/>
      <c r="G13" s="931"/>
      <c r="H13" s="931"/>
      <c r="I13" s="931"/>
      <c r="J13" s="931"/>
      <c r="K13" s="931"/>
      <c r="L13" s="932"/>
      <c r="M13" s="936"/>
      <c r="N13" s="931"/>
      <c r="O13" s="931"/>
      <c r="P13" s="931"/>
      <c r="Q13" s="931"/>
      <c r="R13" s="932"/>
      <c r="S13" s="936"/>
      <c r="T13" s="931"/>
      <c r="U13" s="931"/>
      <c r="V13" s="931"/>
      <c r="W13" s="932"/>
      <c r="X13" s="926"/>
      <c r="Y13" s="927"/>
      <c r="Z13" s="927"/>
      <c r="AA13" s="927"/>
      <c r="AB13" s="928"/>
      <c r="AC13" s="923" t="str">
        <f t="shared" si="0"/>
        <v xml:space="preserve"> </v>
      </c>
      <c r="AD13" s="924"/>
      <c r="AE13" s="924"/>
      <c r="AF13" s="924"/>
      <c r="AG13" s="925"/>
      <c r="AI13" s="222"/>
      <c r="AJ13" s="222"/>
      <c r="AK13" s="222"/>
      <c r="AL13" s="222"/>
      <c r="AM13" s="222"/>
    </row>
    <row r="14" spans="1:39" s="158" customFormat="1" ht="21.75" customHeight="1">
      <c r="A14" s="223"/>
      <c r="B14" s="929"/>
      <c r="C14" s="929"/>
      <c r="D14" s="929"/>
      <c r="E14" s="929"/>
      <c r="F14" s="930"/>
      <c r="G14" s="931"/>
      <c r="H14" s="931"/>
      <c r="I14" s="931"/>
      <c r="J14" s="931"/>
      <c r="K14" s="931"/>
      <c r="L14" s="932"/>
      <c r="M14" s="936"/>
      <c r="N14" s="931"/>
      <c r="O14" s="931"/>
      <c r="P14" s="931"/>
      <c r="Q14" s="931"/>
      <c r="R14" s="932"/>
      <c r="S14" s="936"/>
      <c r="T14" s="931"/>
      <c r="U14" s="931"/>
      <c r="V14" s="931"/>
      <c r="W14" s="932"/>
      <c r="X14" s="926"/>
      <c r="Y14" s="927"/>
      <c r="Z14" s="927"/>
      <c r="AA14" s="927"/>
      <c r="AB14" s="928"/>
      <c r="AC14" s="923" t="str">
        <f t="shared" si="0"/>
        <v xml:space="preserve"> </v>
      </c>
      <c r="AD14" s="924"/>
      <c r="AE14" s="924"/>
      <c r="AF14" s="924"/>
      <c r="AG14" s="925"/>
      <c r="AI14" s="222"/>
      <c r="AJ14" s="222"/>
      <c r="AK14" s="222"/>
      <c r="AL14" s="222"/>
      <c r="AM14" s="222"/>
    </row>
    <row r="15" spans="1:39" s="158" customFormat="1" ht="21.75" customHeight="1">
      <c r="A15" s="223"/>
      <c r="B15" s="929"/>
      <c r="C15" s="929"/>
      <c r="D15" s="929"/>
      <c r="E15" s="929"/>
      <c r="F15" s="930"/>
      <c r="G15" s="931"/>
      <c r="H15" s="931"/>
      <c r="I15" s="931"/>
      <c r="J15" s="931"/>
      <c r="K15" s="931"/>
      <c r="L15" s="932"/>
      <c r="M15" s="936"/>
      <c r="N15" s="931"/>
      <c r="O15" s="931"/>
      <c r="P15" s="931"/>
      <c r="Q15" s="931"/>
      <c r="R15" s="932"/>
      <c r="S15" s="936"/>
      <c r="T15" s="931"/>
      <c r="U15" s="931"/>
      <c r="V15" s="931"/>
      <c r="W15" s="932"/>
      <c r="X15" s="926"/>
      <c r="Y15" s="927"/>
      <c r="Z15" s="927"/>
      <c r="AA15" s="927"/>
      <c r="AB15" s="928"/>
      <c r="AC15" s="923" t="str">
        <f t="shared" si="0"/>
        <v xml:space="preserve"> </v>
      </c>
      <c r="AD15" s="924"/>
      <c r="AE15" s="924"/>
      <c r="AF15" s="924"/>
      <c r="AG15" s="925"/>
      <c r="AI15" s="222"/>
      <c r="AJ15" s="222"/>
      <c r="AK15" s="222"/>
      <c r="AL15" s="222"/>
      <c r="AM15" s="222"/>
    </row>
    <row r="16" spans="1:39" s="158" customFormat="1" ht="21.75" customHeight="1">
      <c r="A16" s="223"/>
      <c r="B16" s="929"/>
      <c r="C16" s="929"/>
      <c r="D16" s="929"/>
      <c r="E16" s="929"/>
      <c r="F16" s="930"/>
      <c r="G16" s="931"/>
      <c r="H16" s="931"/>
      <c r="I16" s="931"/>
      <c r="J16" s="931"/>
      <c r="K16" s="931"/>
      <c r="L16" s="932"/>
      <c r="M16" s="936"/>
      <c r="N16" s="931"/>
      <c r="O16" s="931"/>
      <c r="P16" s="931"/>
      <c r="Q16" s="931"/>
      <c r="R16" s="932"/>
      <c r="S16" s="936"/>
      <c r="T16" s="931"/>
      <c r="U16" s="931"/>
      <c r="V16" s="931"/>
      <c r="W16" s="932"/>
      <c r="X16" s="926"/>
      <c r="Y16" s="927"/>
      <c r="Z16" s="927"/>
      <c r="AA16" s="927"/>
      <c r="AB16" s="928"/>
      <c r="AC16" s="923" t="str">
        <f t="shared" si="0"/>
        <v xml:space="preserve"> </v>
      </c>
      <c r="AD16" s="924"/>
      <c r="AE16" s="924"/>
      <c r="AF16" s="924"/>
      <c r="AG16" s="925"/>
      <c r="AI16" s="222"/>
      <c r="AJ16" s="222"/>
      <c r="AK16" s="222"/>
      <c r="AL16" s="222"/>
      <c r="AM16" s="222"/>
    </row>
    <row r="17" spans="1:39" s="158" customFormat="1" ht="21.75" customHeight="1">
      <c r="A17" s="223"/>
      <c r="B17" s="929"/>
      <c r="C17" s="929"/>
      <c r="D17" s="929"/>
      <c r="E17" s="929"/>
      <c r="F17" s="930"/>
      <c r="G17" s="931"/>
      <c r="H17" s="931"/>
      <c r="I17" s="931"/>
      <c r="J17" s="931"/>
      <c r="K17" s="931"/>
      <c r="L17" s="932"/>
      <c r="M17" s="936"/>
      <c r="N17" s="931"/>
      <c r="O17" s="931"/>
      <c r="P17" s="931"/>
      <c r="Q17" s="931"/>
      <c r="R17" s="932"/>
      <c r="S17" s="936"/>
      <c r="T17" s="931"/>
      <c r="U17" s="931"/>
      <c r="V17" s="931"/>
      <c r="W17" s="932"/>
      <c r="X17" s="926"/>
      <c r="Y17" s="927"/>
      <c r="Z17" s="927"/>
      <c r="AA17" s="927"/>
      <c r="AB17" s="928"/>
      <c r="AC17" s="923" t="str">
        <f t="shared" si="0"/>
        <v xml:space="preserve"> </v>
      </c>
      <c r="AD17" s="924"/>
      <c r="AE17" s="924"/>
      <c r="AF17" s="924"/>
      <c r="AG17" s="925"/>
      <c r="AI17" s="222"/>
      <c r="AJ17" s="222"/>
      <c r="AK17" s="222"/>
      <c r="AL17" s="222"/>
      <c r="AM17" s="222"/>
    </row>
    <row r="18" spans="1:39" s="158" customFormat="1" ht="21.75" customHeight="1">
      <c r="A18" s="223"/>
      <c r="B18" s="929"/>
      <c r="C18" s="929"/>
      <c r="D18" s="929"/>
      <c r="E18" s="929"/>
      <c r="F18" s="930"/>
      <c r="G18" s="931"/>
      <c r="H18" s="931"/>
      <c r="I18" s="931"/>
      <c r="J18" s="931"/>
      <c r="K18" s="931"/>
      <c r="L18" s="932"/>
      <c r="M18" s="936"/>
      <c r="N18" s="931"/>
      <c r="O18" s="931"/>
      <c r="P18" s="931"/>
      <c r="Q18" s="931"/>
      <c r="R18" s="932"/>
      <c r="S18" s="936"/>
      <c r="T18" s="931"/>
      <c r="U18" s="931"/>
      <c r="V18" s="931"/>
      <c r="W18" s="932"/>
      <c r="X18" s="926"/>
      <c r="Y18" s="927"/>
      <c r="Z18" s="927"/>
      <c r="AA18" s="927"/>
      <c r="AB18" s="928"/>
      <c r="AC18" s="923" t="str">
        <f t="shared" si="0"/>
        <v xml:space="preserve"> </v>
      </c>
      <c r="AD18" s="924"/>
      <c r="AE18" s="924"/>
      <c r="AF18" s="924"/>
      <c r="AG18" s="925"/>
      <c r="AI18" s="222"/>
      <c r="AJ18" s="222"/>
      <c r="AK18" s="222"/>
      <c r="AL18" s="222"/>
      <c r="AM18" s="222"/>
    </row>
    <row r="19" spans="1:39" s="158" customFormat="1" ht="21.75" customHeight="1">
      <c r="A19" s="223"/>
      <c r="B19" s="929"/>
      <c r="C19" s="929"/>
      <c r="D19" s="929"/>
      <c r="E19" s="929"/>
      <c r="F19" s="930"/>
      <c r="G19" s="931"/>
      <c r="H19" s="931"/>
      <c r="I19" s="931"/>
      <c r="J19" s="931"/>
      <c r="K19" s="931"/>
      <c r="L19" s="932"/>
      <c r="M19" s="936"/>
      <c r="N19" s="931"/>
      <c r="O19" s="931"/>
      <c r="P19" s="931"/>
      <c r="Q19" s="931"/>
      <c r="R19" s="932"/>
      <c r="S19" s="936"/>
      <c r="T19" s="931"/>
      <c r="U19" s="931"/>
      <c r="V19" s="931"/>
      <c r="W19" s="932"/>
      <c r="X19" s="926"/>
      <c r="Y19" s="927"/>
      <c r="Z19" s="927"/>
      <c r="AA19" s="927"/>
      <c r="AB19" s="928"/>
      <c r="AC19" s="923" t="str">
        <f t="shared" si="0"/>
        <v xml:space="preserve"> </v>
      </c>
      <c r="AD19" s="924"/>
      <c r="AE19" s="924"/>
      <c r="AF19" s="924"/>
      <c r="AG19" s="925"/>
      <c r="AI19" s="222"/>
      <c r="AJ19" s="222"/>
      <c r="AK19" s="222"/>
      <c r="AL19" s="222"/>
      <c r="AM19" s="222"/>
    </row>
    <row r="20" spans="1:39" s="158" customFormat="1" ht="21.75" customHeight="1">
      <c r="A20" s="223"/>
      <c r="B20" s="929"/>
      <c r="C20" s="929"/>
      <c r="D20" s="929"/>
      <c r="E20" s="929"/>
      <c r="F20" s="930"/>
      <c r="G20" s="931"/>
      <c r="H20" s="931"/>
      <c r="I20" s="931"/>
      <c r="J20" s="931"/>
      <c r="K20" s="931"/>
      <c r="L20" s="932"/>
      <c r="M20" s="936"/>
      <c r="N20" s="931"/>
      <c r="O20" s="931"/>
      <c r="P20" s="931"/>
      <c r="Q20" s="931"/>
      <c r="R20" s="932"/>
      <c r="S20" s="936"/>
      <c r="T20" s="931"/>
      <c r="U20" s="931"/>
      <c r="V20" s="931"/>
      <c r="W20" s="932"/>
      <c r="X20" s="926"/>
      <c r="Y20" s="927"/>
      <c r="Z20" s="927"/>
      <c r="AA20" s="927"/>
      <c r="AB20" s="928"/>
      <c r="AC20" s="923" t="str">
        <f t="shared" si="0"/>
        <v xml:space="preserve"> </v>
      </c>
      <c r="AD20" s="924"/>
      <c r="AE20" s="924"/>
      <c r="AF20" s="924"/>
      <c r="AG20" s="925"/>
      <c r="AI20" s="222"/>
      <c r="AJ20" s="222"/>
      <c r="AK20" s="222"/>
      <c r="AL20" s="222"/>
      <c r="AM20" s="222"/>
    </row>
    <row r="21" spans="1:39" s="158" customFormat="1" ht="21.75" customHeight="1">
      <c r="A21" s="223"/>
      <c r="B21" s="929"/>
      <c r="C21" s="929"/>
      <c r="D21" s="929"/>
      <c r="E21" s="929"/>
      <c r="F21" s="930"/>
      <c r="G21" s="931"/>
      <c r="H21" s="931"/>
      <c r="I21" s="931"/>
      <c r="J21" s="931"/>
      <c r="K21" s="931"/>
      <c r="L21" s="932"/>
      <c r="M21" s="936"/>
      <c r="N21" s="931"/>
      <c r="O21" s="931"/>
      <c r="P21" s="931"/>
      <c r="Q21" s="931"/>
      <c r="R21" s="932"/>
      <c r="S21" s="936"/>
      <c r="T21" s="931"/>
      <c r="U21" s="931"/>
      <c r="V21" s="931"/>
      <c r="W21" s="932"/>
      <c r="X21" s="926"/>
      <c r="Y21" s="927"/>
      <c r="Z21" s="927"/>
      <c r="AA21" s="927"/>
      <c r="AB21" s="928"/>
      <c r="AC21" s="923" t="str">
        <f t="shared" si="0"/>
        <v xml:space="preserve"> </v>
      </c>
      <c r="AD21" s="924"/>
      <c r="AE21" s="924"/>
      <c r="AF21" s="924"/>
      <c r="AG21" s="925"/>
      <c r="AI21" s="222"/>
      <c r="AJ21" s="222"/>
      <c r="AK21" s="222"/>
      <c r="AL21" s="222"/>
      <c r="AM21" s="222"/>
    </row>
    <row r="22" spans="1:39" s="158" customFormat="1" ht="21.75" customHeight="1">
      <c r="A22" s="223"/>
      <c r="B22" s="929"/>
      <c r="C22" s="929"/>
      <c r="D22" s="929"/>
      <c r="E22" s="929"/>
      <c r="F22" s="930"/>
      <c r="G22" s="931"/>
      <c r="H22" s="931"/>
      <c r="I22" s="931"/>
      <c r="J22" s="931"/>
      <c r="K22" s="931"/>
      <c r="L22" s="932"/>
      <c r="M22" s="936"/>
      <c r="N22" s="931"/>
      <c r="O22" s="931"/>
      <c r="P22" s="931"/>
      <c r="Q22" s="931"/>
      <c r="R22" s="932"/>
      <c r="S22" s="936"/>
      <c r="T22" s="931"/>
      <c r="U22" s="931"/>
      <c r="V22" s="931"/>
      <c r="W22" s="932"/>
      <c r="X22" s="926"/>
      <c r="Y22" s="927"/>
      <c r="Z22" s="927"/>
      <c r="AA22" s="927"/>
      <c r="AB22" s="928"/>
      <c r="AC22" s="923" t="str">
        <f t="shared" si="0"/>
        <v xml:space="preserve"> </v>
      </c>
      <c r="AD22" s="924"/>
      <c r="AE22" s="924"/>
      <c r="AF22" s="924"/>
      <c r="AG22" s="925"/>
      <c r="AI22" s="222"/>
      <c r="AJ22" s="222"/>
      <c r="AK22" s="222"/>
      <c r="AL22" s="222"/>
      <c r="AM22" s="222"/>
    </row>
    <row r="23" spans="1:39" s="158" customFormat="1" ht="21.75" customHeight="1">
      <c r="A23" s="223"/>
      <c r="B23" s="929"/>
      <c r="C23" s="929"/>
      <c r="D23" s="929"/>
      <c r="E23" s="929"/>
      <c r="F23" s="930"/>
      <c r="G23" s="931"/>
      <c r="H23" s="931"/>
      <c r="I23" s="931"/>
      <c r="J23" s="931"/>
      <c r="K23" s="931"/>
      <c r="L23" s="932"/>
      <c r="M23" s="936"/>
      <c r="N23" s="931"/>
      <c r="O23" s="931"/>
      <c r="P23" s="931"/>
      <c r="Q23" s="931"/>
      <c r="R23" s="932"/>
      <c r="S23" s="936"/>
      <c r="T23" s="931"/>
      <c r="U23" s="931"/>
      <c r="V23" s="931"/>
      <c r="W23" s="932"/>
      <c r="X23" s="926"/>
      <c r="Y23" s="927"/>
      <c r="Z23" s="927"/>
      <c r="AA23" s="927"/>
      <c r="AB23" s="928"/>
      <c r="AC23" s="923" t="str">
        <f t="shared" si="0"/>
        <v xml:space="preserve"> </v>
      </c>
      <c r="AD23" s="924"/>
      <c r="AE23" s="924"/>
      <c r="AF23" s="924"/>
      <c r="AG23" s="925"/>
      <c r="AI23" s="222"/>
      <c r="AJ23" s="222"/>
      <c r="AK23" s="222"/>
      <c r="AL23" s="222"/>
      <c r="AM23" s="222"/>
    </row>
    <row r="24" spans="1:39" s="158" customFormat="1" ht="21.75" customHeight="1">
      <c r="A24" s="223"/>
      <c r="B24" s="929"/>
      <c r="C24" s="929"/>
      <c r="D24" s="929"/>
      <c r="E24" s="929"/>
      <c r="F24" s="930"/>
      <c r="G24" s="931"/>
      <c r="H24" s="931"/>
      <c r="I24" s="931"/>
      <c r="J24" s="931"/>
      <c r="K24" s="931"/>
      <c r="L24" s="932"/>
      <c r="M24" s="936"/>
      <c r="N24" s="931"/>
      <c r="O24" s="931"/>
      <c r="P24" s="931"/>
      <c r="Q24" s="931"/>
      <c r="R24" s="932"/>
      <c r="S24" s="936"/>
      <c r="T24" s="931"/>
      <c r="U24" s="931"/>
      <c r="V24" s="931"/>
      <c r="W24" s="932"/>
      <c r="X24" s="926"/>
      <c r="Y24" s="927"/>
      <c r="Z24" s="927"/>
      <c r="AA24" s="927"/>
      <c r="AB24" s="928"/>
      <c r="AC24" s="923" t="str">
        <f t="shared" si="0"/>
        <v xml:space="preserve"> </v>
      </c>
      <c r="AD24" s="924"/>
      <c r="AE24" s="924"/>
      <c r="AF24" s="924"/>
      <c r="AG24" s="925"/>
      <c r="AI24" s="222"/>
      <c r="AJ24" s="222"/>
      <c r="AK24" s="222"/>
      <c r="AL24" s="222"/>
      <c r="AM24" s="222"/>
    </row>
    <row r="25" spans="1:39" s="158" customFormat="1" ht="21.75" customHeight="1">
      <c r="A25" s="223"/>
      <c r="B25" s="929"/>
      <c r="C25" s="929"/>
      <c r="D25" s="929"/>
      <c r="E25" s="929"/>
      <c r="F25" s="930"/>
      <c r="G25" s="931"/>
      <c r="H25" s="931"/>
      <c r="I25" s="931"/>
      <c r="J25" s="931"/>
      <c r="K25" s="931"/>
      <c r="L25" s="932"/>
      <c r="M25" s="936"/>
      <c r="N25" s="931"/>
      <c r="O25" s="931"/>
      <c r="P25" s="931"/>
      <c r="Q25" s="931"/>
      <c r="R25" s="932"/>
      <c r="S25" s="936"/>
      <c r="T25" s="931"/>
      <c r="U25" s="931"/>
      <c r="V25" s="931"/>
      <c r="W25" s="932"/>
      <c r="X25" s="926"/>
      <c r="Y25" s="927"/>
      <c r="Z25" s="927"/>
      <c r="AA25" s="927"/>
      <c r="AB25" s="928"/>
      <c r="AC25" s="923" t="str">
        <f t="shared" si="0"/>
        <v xml:space="preserve"> </v>
      </c>
      <c r="AD25" s="924"/>
      <c r="AE25" s="924"/>
      <c r="AF25" s="924"/>
      <c r="AG25" s="925"/>
      <c r="AI25" s="222"/>
      <c r="AJ25" s="222"/>
      <c r="AK25" s="222"/>
      <c r="AL25" s="222"/>
      <c r="AM25" s="222"/>
    </row>
    <row r="26" spans="1:39" s="158" customFormat="1" ht="21.75" customHeight="1">
      <c r="A26" s="223"/>
      <c r="B26" s="929"/>
      <c r="C26" s="929"/>
      <c r="D26" s="929"/>
      <c r="E26" s="929"/>
      <c r="F26" s="930"/>
      <c r="G26" s="931"/>
      <c r="H26" s="931"/>
      <c r="I26" s="931"/>
      <c r="J26" s="931"/>
      <c r="K26" s="931"/>
      <c r="L26" s="932"/>
      <c r="M26" s="936"/>
      <c r="N26" s="931"/>
      <c r="O26" s="931"/>
      <c r="P26" s="931"/>
      <c r="Q26" s="931"/>
      <c r="R26" s="932"/>
      <c r="S26" s="936"/>
      <c r="T26" s="931"/>
      <c r="U26" s="931"/>
      <c r="V26" s="931"/>
      <c r="W26" s="932"/>
      <c r="X26" s="926"/>
      <c r="Y26" s="927"/>
      <c r="Z26" s="927"/>
      <c r="AA26" s="927"/>
      <c r="AB26" s="928"/>
      <c r="AC26" s="923" t="str">
        <f t="shared" si="0"/>
        <v xml:space="preserve"> </v>
      </c>
      <c r="AD26" s="924"/>
      <c r="AE26" s="924"/>
      <c r="AF26" s="924"/>
      <c r="AG26" s="925"/>
      <c r="AI26" s="222"/>
      <c r="AJ26" s="222"/>
      <c r="AK26" s="222"/>
      <c r="AL26" s="222"/>
      <c r="AM26" s="222"/>
    </row>
    <row r="27" spans="1:39" s="158" customFormat="1" ht="21.75" customHeight="1">
      <c r="A27" s="223"/>
      <c r="B27" s="929"/>
      <c r="C27" s="929"/>
      <c r="D27" s="929"/>
      <c r="E27" s="929"/>
      <c r="F27" s="930"/>
      <c r="G27" s="931"/>
      <c r="H27" s="931"/>
      <c r="I27" s="931"/>
      <c r="J27" s="931"/>
      <c r="K27" s="931"/>
      <c r="L27" s="932"/>
      <c r="M27" s="936"/>
      <c r="N27" s="931"/>
      <c r="O27" s="931"/>
      <c r="P27" s="931"/>
      <c r="Q27" s="931"/>
      <c r="R27" s="932"/>
      <c r="S27" s="936"/>
      <c r="T27" s="931"/>
      <c r="U27" s="931"/>
      <c r="V27" s="931"/>
      <c r="W27" s="932"/>
      <c r="X27" s="926"/>
      <c r="Y27" s="927"/>
      <c r="Z27" s="927"/>
      <c r="AA27" s="927"/>
      <c r="AB27" s="928"/>
      <c r="AC27" s="923" t="str">
        <f t="shared" si="0"/>
        <v xml:space="preserve"> </v>
      </c>
      <c r="AD27" s="924"/>
      <c r="AE27" s="924"/>
      <c r="AF27" s="924"/>
      <c r="AG27" s="925"/>
      <c r="AI27" s="222"/>
      <c r="AJ27" s="222"/>
      <c r="AK27" s="222"/>
      <c r="AL27" s="222"/>
      <c r="AM27" s="222"/>
    </row>
    <row r="28" spans="1:39" s="158" customFormat="1" ht="21.75" customHeight="1">
      <c r="A28" s="223"/>
      <c r="B28" s="929"/>
      <c r="C28" s="929"/>
      <c r="D28" s="929"/>
      <c r="E28" s="929"/>
      <c r="F28" s="930"/>
      <c r="G28" s="931"/>
      <c r="H28" s="931"/>
      <c r="I28" s="931"/>
      <c r="J28" s="931"/>
      <c r="K28" s="931"/>
      <c r="L28" s="932"/>
      <c r="M28" s="936"/>
      <c r="N28" s="931"/>
      <c r="O28" s="931"/>
      <c r="P28" s="931"/>
      <c r="Q28" s="931"/>
      <c r="R28" s="932"/>
      <c r="S28" s="936"/>
      <c r="T28" s="931"/>
      <c r="U28" s="931"/>
      <c r="V28" s="931"/>
      <c r="W28" s="932"/>
      <c r="X28" s="926"/>
      <c r="Y28" s="927"/>
      <c r="Z28" s="927"/>
      <c r="AA28" s="927"/>
      <c r="AB28" s="928"/>
      <c r="AC28" s="923" t="str">
        <f t="shared" si="0"/>
        <v xml:space="preserve"> </v>
      </c>
      <c r="AD28" s="924"/>
      <c r="AE28" s="924"/>
      <c r="AF28" s="924"/>
      <c r="AG28" s="925"/>
      <c r="AI28" s="222"/>
      <c r="AJ28" s="222"/>
      <c r="AK28" s="222"/>
      <c r="AL28" s="222"/>
      <c r="AM28" s="222"/>
    </row>
    <row r="29" spans="1:39" s="158" customFormat="1" ht="21.75" customHeight="1">
      <c r="A29" s="223"/>
      <c r="B29" s="929"/>
      <c r="C29" s="929"/>
      <c r="D29" s="929"/>
      <c r="E29" s="929"/>
      <c r="F29" s="930"/>
      <c r="G29" s="931"/>
      <c r="H29" s="931"/>
      <c r="I29" s="931"/>
      <c r="J29" s="931"/>
      <c r="K29" s="931"/>
      <c r="L29" s="932"/>
      <c r="M29" s="936"/>
      <c r="N29" s="931"/>
      <c r="O29" s="931"/>
      <c r="P29" s="931"/>
      <c r="Q29" s="931"/>
      <c r="R29" s="932"/>
      <c r="S29" s="936"/>
      <c r="T29" s="931"/>
      <c r="U29" s="931"/>
      <c r="V29" s="931"/>
      <c r="W29" s="932"/>
      <c r="X29" s="926"/>
      <c r="Y29" s="927"/>
      <c r="Z29" s="927"/>
      <c r="AA29" s="927"/>
      <c r="AB29" s="928"/>
      <c r="AC29" s="923" t="str">
        <f t="shared" si="0"/>
        <v xml:space="preserve"> </v>
      </c>
      <c r="AD29" s="924"/>
      <c r="AE29" s="924"/>
      <c r="AF29" s="924"/>
      <c r="AG29" s="925"/>
      <c r="AI29" s="222"/>
      <c r="AJ29" s="222"/>
      <c r="AK29" s="222"/>
      <c r="AL29" s="222"/>
      <c r="AM29" s="222"/>
    </row>
    <row r="30" spans="1:39" s="158" customFormat="1" ht="21.75" customHeight="1">
      <c r="A30" s="223"/>
      <c r="B30" s="929"/>
      <c r="C30" s="929"/>
      <c r="D30" s="929"/>
      <c r="E30" s="929"/>
      <c r="F30" s="930"/>
      <c r="G30" s="931"/>
      <c r="H30" s="931"/>
      <c r="I30" s="931"/>
      <c r="J30" s="931"/>
      <c r="K30" s="931"/>
      <c r="L30" s="932"/>
      <c r="M30" s="936"/>
      <c r="N30" s="931"/>
      <c r="O30" s="931"/>
      <c r="P30" s="931"/>
      <c r="Q30" s="931"/>
      <c r="R30" s="932"/>
      <c r="S30" s="936"/>
      <c r="T30" s="931"/>
      <c r="U30" s="931"/>
      <c r="V30" s="931"/>
      <c r="W30" s="932"/>
      <c r="X30" s="926"/>
      <c r="Y30" s="927"/>
      <c r="Z30" s="927"/>
      <c r="AA30" s="927"/>
      <c r="AB30" s="928"/>
      <c r="AC30" s="923" t="str">
        <f t="shared" si="0"/>
        <v xml:space="preserve"> </v>
      </c>
      <c r="AD30" s="924"/>
      <c r="AE30" s="924"/>
      <c r="AF30" s="924"/>
      <c r="AG30" s="925"/>
      <c r="AI30" s="222"/>
      <c r="AJ30" s="222"/>
      <c r="AK30" s="222"/>
      <c r="AL30" s="222"/>
      <c r="AM30" s="222"/>
    </row>
    <row r="31" spans="1:39" s="158" customFormat="1" ht="21.75" customHeight="1">
      <c r="A31" s="223"/>
      <c r="B31" s="929"/>
      <c r="C31" s="929"/>
      <c r="D31" s="929"/>
      <c r="E31" s="929"/>
      <c r="F31" s="930"/>
      <c r="G31" s="931"/>
      <c r="H31" s="931"/>
      <c r="I31" s="931"/>
      <c r="J31" s="931"/>
      <c r="K31" s="931"/>
      <c r="L31" s="932"/>
      <c r="M31" s="936"/>
      <c r="N31" s="931"/>
      <c r="O31" s="931"/>
      <c r="P31" s="931"/>
      <c r="Q31" s="931"/>
      <c r="R31" s="932"/>
      <c r="S31" s="936"/>
      <c r="T31" s="931"/>
      <c r="U31" s="931"/>
      <c r="V31" s="931"/>
      <c r="W31" s="932"/>
      <c r="X31" s="926"/>
      <c r="Y31" s="927"/>
      <c r="Z31" s="927"/>
      <c r="AA31" s="927"/>
      <c r="AB31" s="928"/>
      <c r="AC31" s="923" t="str">
        <f t="shared" si="0"/>
        <v xml:space="preserve"> </v>
      </c>
      <c r="AD31" s="924"/>
      <c r="AE31" s="924"/>
      <c r="AF31" s="924"/>
      <c r="AG31" s="925"/>
      <c r="AI31" s="222"/>
      <c r="AJ31" s="222"/>
      <c r="AK31" s="222"/>
      <c r="AL31" s="222"/>
      <c r="AM31" s="222"/>
    </row>
    <row r="32" spans="1:39" s="158" customFormat="1" ht="21.75" customHeight="1">
      <c r="A32" s="223"/>
      <c r="B32" s="929"/>
      <c r="C32" s="929"/>
      <c r="D32" s="929"/>
      <c r="E32" s="929"/>
      <c r="F32" s="930"/>
      <c r="G32" s="931"/>
      <c r="H32" s="931"/>
      <c r="I32" s="931"/>
      <c r="J32" s="931"/>
      <c r="K32" s="931"/>
      <c r="L32" s="932"/>
      <c r="M32" s="936"/>
      <c r="N32" s="931"/>
      <c r="O32" s="931"/>
      <c r="P32" s="931"/>
      <c r="Q32" s="931"/>
      <c r="R32" s="932"/>
      <c r="S32" s="936"/>
      <c r="T32" s="931"/>
      <c r="U32" s="931"/>
      <c r="V32" s="931"/>
      <c r="W32" s="932"/>
      <c r="X32" s="926"/>
      <c r="Y32" s="927"/>
      <c r="Z32" s="927"/>
      <c r="AA32" s="927"/>
      <c r="AB32" s="928"/>
      <c r="AC32" s="923" t="str">
        <f t="shared" si="0"/>
        <v xml:space="preserve"> </v>
      </c>
      <c r="AD32" s="924"/>
      <c r="AE32" s="924"/>
      <c r="AF32" s="924"/>
      <c r="AG32" s="925"/>
      <c r="AI32" s="222"/>
      <c r="AJ32" s="222"/>
      <c r="AK32" s="222"/>
      <c r="AL32" s="222"/>
      <c r="AM32" s="222"/>
    </row>
    <row r="33" spans="1:39" s="158" customFormat="1" ht="21.75" customHeight="1">
      <c r="A33" s="223"/>
      <c r="B33" s="929"/>
      <c r="C33" s="929"/>
      <c r="D33" s="929"/>
      <c r="E33" s="929"/>
      <c r="F33" s="930"/>
      <c r="G33" s="931"/>
      <c r="H33" s="931"/>
      <c r="I33" s="931"/>
      <c r="J33" s="931"/>
      <c r="K33" s="931"/>
      <c r="L33" s="932"/>
      <c r="M33" s="936"/>
      <c r="N33" s="931"/>
      <c r="O33" s="931"/>
      <c r="P33" s="931"/>
      <c r="Q33" s="931"/>
      <c r="R33" s="932"/>
      <c r="S33" s="936"/>
      <c r="T33" s="931"/>
      <c r="U33" s="931"/>
      <c r="V33" s="931"/>
      <c r="W33" s="932"/>
      <c r="X33" s="926"/>
      <c r="Y33" s="927"/>
      <c r="Z33" s="927"/>
      <c r="AA33" s="927"/>
      <c r="AB33" s="928"/>
      <c r="AC33" s="923" t="str">
        <f t="shared" si="0"/>
        <v xml:space="preserve"> </v>
      </c>
      <c r="AD33" s="924"/>
      <c r="AE33" s="924"/>
      <c r="AF33" s="924"/>
      <c r="AG33" s="925"/>
      <c r="AI33" s="222"/>
      <c r="AJ33" s="222"/>
      <c r="AK33" s="222"/>
      <c r="AL33" s="222"/>
      <c r="AM33" s="222"/>
    </row>
    <row r="34" spans="1:39" s="158" customFormat="1" ht="21.75" customHeight="1">
      <c r="A34" s="223"/>
      <c r="B34" s="929"/>
      <c r="C34" s="929"/>
      <c r="D34" s="929"/>
      <c r="E34" s="929"/>
      <c r="F34" s="930"/>
      <c r="G34" s="931"/>
      <c r="H34" s="931"/>
      <c r="I34" s="931"/>
      <c r="J34" s="931"/>
      <c r="K34" s="931"/>
      <c r="L34" s="932"/>
      <c r="M34" s="936"/>
      <c r="N34" s="931"/>
      <c r="O34" s="931"/>
      <c r="P34" s="931"/>
      <c r="Q34" s="931"/>
      <c r="R34" s="932"/>
      <c r="S34" s="936"/>
      <c r="T34" s="931"/>
      <c r="U34" s="931"/>
      <c r="V34" s="931"/>
      <c r="W34" s="932"/>
      <c r="X34" s="926"/>
      <c r="Y34" s="927"/>
      <c r="Z34" s="927"/>
      <c r="AA34" s="927"/>
      <c r="AB34" s="928"/>
      <c r="AC34" s="923" t="str">
        <f t="shared" si="0"/>
        <v xml:space="preserve"> </v>
      </c>
      <c r="AD34" s="924"/>
      <c r="AE34" s="924"/>
      <c r="AF34" s="924"/>
      <c r="AG34" s="925"/>
      <c r="AI34" s="222"/>
      <c r="AJ34" s="222"/>
      <c r="AK34" s="222"/>
      <c r="AL34" s="222"/>
      <c r="AM34" s="222"/>
    </row>
    <row r="35" spans="1:39" ht="21.75" customHeight="1">
      <c r="A35" s="397"/>
      <c r="B35" s="939">
        <f>'Fiszka projektu'!K57</f>
        <v>0</v>
      </c>
      <c r="C35" s="939"/>
      <c r="D35" s="939"/>
      <c r="E35" s="939"/>
      <c r="F35" s="940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  <c r="W35" s="941"/>
      <c r="X35" s="942" t="s">
        <v>1341</v>
      </c>
      <c r="Y35" s="942"/>
      <c r="Z35" s="942"/>
      <c r="AA35" s="942"/>
      <c r="AB35" s="942"/>
      <c r="AC35" s="943"/>
      <c r="AD35" s="943"/>
      <c r="AE35" s="943"/>
      <c r="AF35" s="943"/>
      <c r="AG35" s="944"/>
      <c r="AI35" s="224"/>
      <c r="AJ35" s="224"/>
      <c r="AK35" s="224"/>
      <c r="AL35" s="224"/>
      <c r="AM35" s="224"/>
    </row>
    <row r="36" spans="1:39" ht="25.5" customHeight="1" thickBot="1">
      <c r="A36" s="920" t="s">
        <v>115</v>
      </c>
      <c r="B36" s="921"/>
      <c r="C36" s="921"/>
      <c r="D36" s="921"/>
      <c r="E36" s="921"/>
      <c r="F36" s="921"/>
      <c r="G36" s="922">
        <f>'V. Aspekty Finansowe'!U16</f>
        <v>0</v>
      </c>
      <c r="H36" s="922"/>
      <c r="I36" s="922"/>
      <c r="J36" s="922"/>
      <c r="K36" s="922"/>
      <c r="L36" s="922"/>
      <c r="M36" s="922">
        <f>'V. Aspekty Finansowe'!U18</f>
        <v>0</v>
      </c>
      <c r="N36" s="922"/>
      <c r="O36" s="922"/>
      <c r="P36" s="922"/>
      <c r="Q36" s="922"/>
      <c r="R36" s="922"/>
      <c r="S36" s="922">
        <f>'V. Aspekty Finansowe'!U20</f>
        <v>0</v>
      </c>
      <c r="T36" s="922"/>
      <c r="U36" s="922"/>
      <c r="V36" s="922"/>
      <c r="W36" s="922"/>
      <c r="X36" s="921" t="s">
        <v>143</v>
      </c>
      <c r="Y36" s="921"/>
      <c r="Z36" s="921"/>
      <c r="AA36" s="921"/>
      <c r="AB36" s="921"/>
      <c r="AC36" s="937">
        <f>SUM(AC5:AG35)</f>
        <v>0</v>
      </c>
      <c r="AD36" s="937"/>
      <c r="AE36" s="937"/>
      <c r="AF36" s="937"/>
      <c r="AG36" s="938"/>
      <c r="AI36" s="224"/>
      <c r="AJ36" s="224"/>
      <c r="AK36" s="224"/>
      <c r="AL36" s="224"/>
      <c r="AM36" s="224"/>
    </row>
    <row r="37" spans="1:39" ht="33.75" customHeight="1">
      <c r="G37" s="916" t="str">
        <f>IF(SUM(G5:L35)=G36," ","POZOSTAŁO DO ROZDYSPONOWANIA")</f>
        <v xml:space="preserve"> </v>
      </c>
      <c r="H37" s="916"/>
      <c r="I37" s="916"/>
      <c r="J37" s="916"/>
      <c r="K37" s="916"/>
      <c r="L37" s="916"/>
      <c r="M37" s="917" t="str">
        <f>IF(SUM(M5:R35)=M36," ","POZOSTAŁO DO ROZDYSPONOWANIA")</f>
        <v xml:space="preserve"> </v>
      </c>
      <c r="N37" s="918"/>
      <c r="O37" s="918"/>
      <c r="P37" s="918"/>
      <c r="Q37" s="918"/>
      <c r="R37" s="918"/>
      <c r="S37" s="919" t="str">
        <f>IF(SUM(S5:W35)=S36," ","POZOSTAŁO DO ROZDYSPONOWANIA")</f>
        <v xml:space="preserve"> </v>
      </c>
      <c r="T37" s="919"/>
      <c r="U37" s="919"/>
      <c r="V37" s="919"/>
      <c r="W37" s="919"/>
    </row>
    <row r="38" spans="1:39" s="163" customFormat="1" ht="21" customHeight="1">
      <c r="G38" s="933" t="str">
        <f>IF(G37="POZOSTAŁO DO ROZDYSPONOWANIA",G36-SUM(G5:L35)," ")</f>
        <v xml:space="preserve"> </v>
      </c>
      <c r="H38" s="934"/>
      <c r="I38" s="934"/>
      <c r="J38" s="934"/>
      <c r="K38" s="934"/>
      <c r="L38" s="934"/>
      <c r="M38" s="933" t="str">
        <f>IF(M37="POZOSTAŁO DO ROZDYSPONOWANIA",M36-SUM(M5:R35)," ")</f>
        <v xml:space="preserve"> </v>
      </c>
      <c r="N38" s="934"/>
      <c r="O38" s="934"/>
      <c r="P38" s="934"/>
      <c r="Q38" s="934"/>
      <c r="R38" s="934"/>
      <c r="S38" s="933" t="str">
        <f>IF(S37="POZOSTAŁO DO ROZDYSPONOWANIA",S36-SUM(S5:W35)," ")</f>
        <v xml:space="preserve"> </v>
      </c>
      <c r="T38" s="935"/>
      <c r="U38" s="935"/>
      <c r="V38" s="935"/>
      <c r="W38" s="935"/>
    </row>
    <row r="39" spans="1:39" s="215" customFormat="1" ht="18">
      <c r="A39" s="216">
        <v>13</v>
      </c>
      <c r="B39" s="518" t="s">
        <v>142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</row>
  </sheetData>
  <sheetProtection algorithmName="SHA-512" hashValue="JkGTrSVAaCNv3avwMqDf4EQ3/6ZR8dkPPXSAZCNOaLs3x+9wKOoNQFxjwqNn34coIVAkDai1Q+Pk3qRTaHMOfw==" saltValue="+2OFlep2SVm8O7GvboSvVA==" spinCount="100000" sheet="1" formatCells="0" formatRows="0" insertRows="0" selectLockedCells="1"/>
  <mergeCells count="214">
    <mergeCell ref="A1:AG2"/>
    <mergeCell ref="AC29:AG29"/>
    <mergeCell ref="B30:F30"/>
    <mergeCell ref="G30:L30"/>
    <mergeCell ref="M30:R30"/>
    <mergeCell ref="S30:W30"/>
    <mergeCell ref="X30:AB30"/>
    <mergeCell ref="AC30:AG30"/>
    <mergeCell ref="B29:F29"/>
    <mergeCell ref="G29:L29"/>
    <mergeCell ref="M29:R29"/>
    <mergeCell ref="S29:W29"/>
    <mergeCell ref="X29:AB29"/>
    <mergeCell ref="AC27:AG27"/>
    <mergeCell ref="B28:F28"/>
    <mergeCell ref="G28:L28"/>
    <mergeCell ref="M28:R28"/>
    <mergeCell ref="S28:W28"/>
    <mergeCell ref="X28:AB28"/>
    <mergeCell ref="AC28:AG28"/>
    <mergeCell ref="B27:F27"/>
    <mergeCell ref="G27:L27"/>
    <mergeCell ref="M27:R27"/>
    <mergeCell ref="S27:W27"/>
    <mergeCell ref="X27:AB27"/>
    <mergeCell ref="AC26:AG26"/>
    <mergeCell ref="AC8:AG8"/>
    <mergeCell ref="AC10:AG10"/>
    <mergeCell ref="B9:F9"/>
    <mergeCell ref="G9:L9"/>
    <mergeCell ref="M9:R9"/>
    <mergeCell ref="S9:W9"/>
    <mergeCell ref="X9:AB9"/>
    <mergeCell ref="AC9:AG9"/>
    <mergeCell ref="B10:F10"/>
    <mergeCell ref="G10:L10"/>
    <mergeCell ref="M10:R10"/>
    <mergeCell ref="S10:W10"/>
    <mergeCell ref="X10:AB10"/>
    <mergeCell ref="AC12:AG12"/>
    <mergeCell ref="B11:F11"/>
    <mergeCell ref="G11:L11"/>
    <mergeCell ref="AC11:AG11"/>
    <mergeCell ref="B12:F12"/>
    <mergeCell ref="G12:L12"/>
    <mergeCell ref="M12:R12"/>
    <mergeCell ref="S12:W12"/>
    <mergeCell ref="X12:AB12"/>
    <mergeCell ref="AC14:AG14"/>
    <mergeCell ref="B7:F7"/>
    <mergeCell ref="G7:L7"/>
    <mergeCell ref="M7:R7"/>
    <mergeCell ref="S7:W7"/>
    <mergeCell ref="X7:AB7"/>
    <mergeCell ref="AC7:AG7"/>
    <mergeCell ref="B8:F8"/>
    <mergeCell ref="G8:L8"/>
    <mergeCell ref="M8:R8"/>
    <mergeCell ref="S8:W8"/>
    <mergeCell ref="X8:AB8"/>
    <mergeCell ref="G13:L13"/>
    <mergeCell ref="M13:R13"/>
    <mergeCell ref="S13:W13"/>
    <mergeCell ref="X13:AB13"/>
    <mergeCell ref="AC13:AG13"/>
    <mergeCell ref="B14:F14"/>
    <mergeCell ref="G14:L14"/>
    <mergeCell ref="M14:R14"/>
    <mergeCell ref="S14:W14"/>
    <mergeCell ref="X14:AB14"/>
    <mergeCell ref="AC16:AG16"/>
    <mergeCell ref="B15:F15"/>
    <mergeCell ref="G15:L15"/>
    <mergeCell ref="M15:R15"/>
    <mergeCell ref="S15:W15"/>
    <mergeCell ref="X15:AB15"/>
    <mergeCell ref="AC15:AG15"/>
    <mergeCell ref="B16:F16"/>
    <mergeCell ref="G16:L16"/>
    <mergeCell ref="M16:R16"/>
    <mergeCell ref="S16:W16"/>
    <mergeCell ref="X16:AB16"/>
    <mergeCell ref="AC18:AG18"/>
    <mergeCell ref="B17:F17"/>
    <mergeCell ref="G17:L17"/>
    <mergeCell ref="M17:R17"/>
    <mergeCell ref="S17:W17"/>
    <mergeCell ref="X17:AB17"/>
    <mergeCell ref="AC17:AG17"/>
    <mergeCell ref="B18:F18"/>
    <mergeCell ref="G18:L18"/>
    <mergeCell ref="M18:R18"/>
    <mergeCell ref="S18:W18"/>
    <mergeCell ref="X18:AB18"/>
    <mergeCell ref="AC20:AG20"/>
    <mergeCell ref="B19:F19"/>
    <mergeCell ref="G19:L19"/>
    <mergeCell ref="M19:R19"/>
    <mergeCell ref="S19:W19"/>
    <mergeCell ref="X19:AB19"/>
    <mergeCell ref="AC19:AG19"/>
    <mergeCell ref="B20:F20"/>
    <mergeCell ref="G20:L20"/>
    <mergeCell ref="M20:R20"/>
    <mergeCell ref="S20:W20"/>
    <mergeCell ref="X20:AB20"/>
    <mergeCell ref="AC22:AG22"/>
    <mergeCell ref="B21:F21"/>
    <mergeCell ref="G21:L21"/>
    <mergeCell ref="M21:R21"/>
    <mergeCell ref="S21:W21"/>
    <mergeCell ref="X21:AB21"/>
    <mergeCell ref="AC21:AG21"/>
    <mergeCell ref="B22:F22"/>
    <mergeCell ref="G22:L22"/>
    <mergeCell ref="M22:R22"/>
    <mergeCell ref="S22:W22"/>
    <mergeCell ref="X22:AB22"/>
    <mergeCell ref="AC23:AG23"/>
    <mergeCell ref="B24:F24"/>
    <mergeCell ref="G24:L24"/>
    <mergeCell ref="M24:R24"/>
    <mergeCell ref="S24:W24"/>
    <mergeCell ref="X24:AB24"/>
    <mergeCell ref="AC24:AG24"/>
    <mergeCell ref="B25:F25"/>
    <mergeCell ref="G25:L25"/>
    <mergeCell ref="M25:R25"/>
    <mergeCell ref="X25:AB25"/>
    <mergeCell ref="AC25:AG25"/>
    <mergeCell ref="G32:L32"/>
    <mergeCell ref="M32:R32"/>
    <mergeCell ref="S32:W32"/>
    <mergeCell ref="X32:AB32"/>
    <mergeCell ref="AC32:AG32"/>
    <mergeCell ref="AC34:AG34"/>
    <mergeCell ref="AC31:AG31"/>
    <mergeCell ref="B31:F31"/>
    <mergeCell ref="G31:L31"/>
    <mergeCell ref="M31:R31"/>
    <mergeCell ref="S31:W31"/>
    <mergeCell ref="X31:AB31"/>
    <mergeCell ref="B5:F5"/>
    <mergeCell ref="G5:L5"/>
    <mergeCell ref="M5:R5"/>
    <mergeCell ref="S5:W5"/>
    <mergeCell ref="B6:F6"/>
    <mergeCell ref="B34:F34"/>
    <mergeCell ref="G34:L34"/>
    <mergeCell ref="M34:R34"/>
    <mergeCell ref="X5:AB5"/>
    <mergeCell ref="X33:AB33"/>
    <mergeCell ref="B23:F23"/>
    <mergeCell ref="G23:L23"/>
    <mergeCell ref="M23:R23"/>
    <mergeCell ref="S23:W23"/>
    <mergeCell ref="X23:AB23"/>
    <mergeCell ref="M11:R11"/>
    <mergeCell ref="S11:W11"/>
    <mergeCell ref="X11:AB11"/>
    <mergeCell ref="B26:F26"/>
    <mergeCell ref="G26:L26"/>
    <mergeCell ref="M26:R26"/>
    <mergeCell ref="S26:W26"/>
    <mergeCell ref="X26:AB26"/>
    <mergeCell ref="B13:F13"/>
    <mergeCell ref="AC6:AG6"/>
    <mergeCell ref="X34:AB34"/>
    <mergeCell ref="B33:F33"/>
    <mergeCell ref="G33:L33"/>
    <mergeCell ref="M38:R38"/>
    <mergeCell ref="S38:W38"/>
    <mergeCell ref="G38:L38"/>
    <mergeCell ref="G6:L6"/>
    <mergeCell ref="M6:R6"/>
    <mergeCell ref="S6:W6"/>
    <mergeCell ref="S34:W34"/>
    <mergeCell ref="M33:R33"/>
    <mergeCell ref="S33:W33"/>
    <mergeCell ref="S25:W25"/>
    <mergeCell ref="X36:AB36"/>
    <mergeCell ref="AC36:AG36"/>
    <mergeCell ref="B35:F35"/>
    <mergeCell ref="G35:L35"/>
    <mergeCell ref="M35:R35"/>
    <mergeCell ref="S35:W35"/>
    <mergeCell ref="X35:AB35"/>
    <mergeCell ref="AC35:AG35"/>
    <mergeCell ref="AC33:AG33"/>
    <mergeCell ref="B32:F32"/>
    <mergeCell ref="B39:AG39"/>
    <mergeCell ref="AI1:AL2"/>
    <mergeCell ref="A4:F4"/>
    <mergeCell ref="G4:L4"/>
    <mergeCell ref="M4:R4"/>
    <mergeCell ref="S4:W4"/>
    <mergeCell ref="X4:AB4"/>
    <mergeCell ref="AC4:AG4"/>
    <mergeCell ref="A3:F3"/>
    <mergeCell ref="G3:L3"/>
    <mergeCell ref="M3:R3"/>
    <mergeCell ref="S3:W3"/>
    <mergeCell ref="X3:AB3"/>
    <mergeCell ref="AC3:AG3"/>
    <mergeCell ref="AI4:AL4"/>
    <mergeCell ref="G37:L37"/>
    <mergeCell ref="M37:R37"/>
    <mergeCell ref="S37:W37"/>
    <mergeCell ref="A36:F36"/>
    <mergeCell ref="G36:L36"/>
    <mergeCell ref="M36:R36"/>
    <mergeCell ref="S36:W36"/>
    <mergeCell ref="AC5:AG5"/>
    <mergeCell ref="X6:AB6"/>
  </mergeCells>
  <conditionalFormatting sqref="G35:W35 B6:AB6">
    <cfRule type="containsBlanks" dxfId="154" priority="85">
      <formula>LEN(TRIM(B6))=0</formula>
    </cfRule>
  </conditionalFormatting>
  <conditionalFormatting sqref="B5:AB5">
    <cfRule type="containsBlanks" dxfId="153" priority="82">
      <formula>LEN(TRIM(B5))=0</formula>
    </cfRule>
  </conditionalFormatting>
  <conditionalFormatting sqref="A6">
    <cfRule type="containsBlanks" dxfId="152" priority="86">
      <formula>LEN(TRIM(A6))=0</formula>
    </cfRule>
  </conditionalFormatting>
  <conditionalFormatting sqref="A35">
    <cfRule type="containsBlanks" dxfId="151" priority="63">
      <formula>LEN(TRIM(A35))=0</formula>
    </cfRule>
  </conditionalFormatting>
  <conditionalFormatting sqref="B34:AB34">
    <cfRule type="containsBlanks" dxfId="150" priority="59">
      <formula>LEN(TRIM(B34))=0</formula>
    </cfRule>
  </conditionalFormatting>
  <conditionalFormatting sqref="A34">
    <cfRule type="containsBlanks" dxfId="149" priority="60">
      <formula>LEN(TRIM(A34))=0</formula>
    </cfRule>
  </conditionalFormatting>
  <conditionalFormatting sqref="B33:AB33">
    <cfRule type="containsBlanks" dxfId="148" priority="53">
      <formula>LEN(TRIM(B33))=0</formula>
    </cfRule>
  </conditionalFormatting>
  <conditionalFormatting sqref="A33">
    <cfRule type="containsBlanks" dxfId="147" priority="54">
      <formula>LEN(TRIM(A33))=0</formula>
    </cfRule>
  </conditionalFormatting>
  <conditionalFormatting sqref="B32:AB32">
    <cfRule type="containsBlanks" dxfId="146" priority="51">
      <formula>LEN(TRIM(B32))=0</formula>
    </cfRule>
  </conditionalFormatting>
  <conditionalFormatting sqref="A32">
    <cfRule type="containsBlanks" dxfId="145" priority="52">
      <formula>LEN(TRIM(A32))=0</formula>
    </cfRule>
  </conditionalFormatting>
  <conditionalFormatting sqref="B31:AB31">
    <cfRule type="containsBlanks" dxfId="144" priority="49">
      <formula>LEN(TRIM(B31))=0</formula>
    </cfRule>
  </conditionalFormatting>
  <conditionalFormatting sqref="A31">
    <cfRule type="containsBlanks" dxfId="143" priority="50">
      <formula>LEN(TRIM(A31))=0</formula>
    </cfRule>
  </conditionalFormatting>
  <conditionalFormatting sqref="B23:AB23">
    <cfRule type="containsBlanks" dxfId="142" priority="47">
      <formula>LEN(TRIM(B23))=0</formula>
    </cfRule>
  </conditionalFormatting>
  <conditionalFormatting sqref="A23">
    <cfRule type="containsBlanks" dxfId="141" priority="48">
      <formula>LEN(TRIM(A23))=0</formula>
    </cfRule>
  </conditionalFormatting>
  <conditionalFormatting sqref="B22:AB22">
    <cfRule type="containsBlanks" dxfId="140" priority="45">
      <formula>LEN(TRIM(B22))=0</formula>
    </cfRule>
  </conditionalFormatting>
  <conditionalFormatting sqref="A22">
    <cfRule type="containsBlanks" dxfId="139" priority="46">
      <formula>LEN(TRIM(A22))=0</formula>
    </cfRule>
  </conditionalFormatting>
  <conditionalFormatting sqref="B21:AB21">
    <cfRule type="containsBlanks" dxfId="138" priority="43">
      <formula>LEN(TRIM(B21))=0</formula>
    </cfRule>
  </conditionalFormatting>
  <conditionalFormatting sqref="A21">
    <cfRule type="containsBlanks" dxfId="137" priority="44">
      <formula>LEN(TRIM(A21))=0</formula>
    </cfRule>
  </conditionalFormatting>
  <conditionalFormatting sqref="B20:AB20">
    <cfRule type="containsBlanks" dxfId="136" priority="41">
      <formula>LEN(TRIM(B20))=0</formula>
    </cfRule>
  </conditionalFormatting>
  <conditionalFormatting sqref="A20">
    <cfRule type="containsBlanks" dxfId="135" priority="42">
      <formula>LEN(TRIM(A20))=0</formula>
    </cfRule>
  </conditionalFormatting>
  <conditionalFormatting sqref="B19:AB19">
    <cfRule type="containsBlanks" dxfId="134" priority="39">
      <formula>LEN(TRIM(B19))=0</formula>
    </cfRule>
  </conditionalFormatting>
  <conditionalFormatting sqref="A19">
    <cfRule type="containsBlanks" dxfId="133" priority="40">
      <formula>LEN(TRIM(A19))=0</formula>
    </cfRule>
  </conditionalFormatting>
  <conditionalFormatting sqref="B18:AB18">
    <cfRule type="containsBlanks" dxfId="132" priority="37">
      <formula>LEN(TRIM(B18))=0</formula>
    </cfRule>
  </conditionalFormatting>
  <conditionalFormatting sqref="A18">
    <cfRule type="containsBlanks" dxfId="131" priority="38">
      <formula>LEN(TRIM(A18))=0</formula>
    </cfRule>
  </conditionalFormatting>
  <conditionalFormatting sqref="B17:AB17">
    <cfRule type="containsBlanks" dxfId="130" priority="35">
      <formula>LEN(TRIM(B17))=0</formula>
    </cfRule>
  </conditionalFormatting>
  <conditionalFormatting sqref="A17">
    <cfRule type="containsBlanks" dxfId="129" priority="36">
      <formula>LEN(TRIM(A17))=0</formula>
    </cfRule>
  </conditionalFormatting>
  <conditionalFormatting sqref="B16:AB16">
    <cfRule type="containsBlanks" dxfId="128" priority="33">
      <formula>LEN(TRIM(B16))=0</formula>
    </cfRule>
  </conditionalFormatting>
  <conditionalFormatting sqref="A16">
    <cfRule type="containsBlanks" dxfId="127" priority="34">
      <formula>LEN(TRIM(A16))=0</formula>
    </cfRule>
  </conditionalFormatting>
  <conditionalFormatting sqref="B15:AB15">
    <cfRule type="containsBlanks" dxfId="126" priority="31">
      <formula>LEN(TRIM(B15))=0</formula>
    </cfRule>
  </conditionalFormatting>
  <conditionalFormatting sqref="A15">
    <cfRule type="containsBlanks" dxfId="125" priority="32">
      <formula>LEN(TRIM(A15))=0</formula>
    </cfRule>
  </conditionalFormatting>
  <conditionalFormatting sqref="B14:AB14">
    <cfRule type="containsBlanks" dxfId="124" priority="29">
      <formula>LEN(TRIM(B14))=0</formula>
    </cfRule>
  </conditionalFormatting>
  <conditionalFormatting sqref="A14">
    <cfRule type="containsBlanks" dxfId="123" priority="30">
      <formula>LEN(TRIM(A14))=0</formula>
    </cfRule>
  </conditionalFormatting>
  <conditionalFormatting sqref="B13:AB13">
    <cfRule type="containsBlanks" dxfId="122" priority="27">
      <formula>LEN(TRIM(B13))=0</formula>
    </cfRule>
  </conditionalFormatting>
  <conditionalFormatting sqref="A13">
    <cfRule type="containsBlanks" dxfId="121" priority="28">
      <formula>LEN(TRIM(A13))=0</formula>
    </cfRule>
  </conditionalFormatting>
  <conditionalFormatting sqref="B12:AB12">
    <cfRule type="containsBlanks" dxfId="120" priority="25">
      <formula>LEN(TRIM(B12))=0</formula>
    </cfRule>
  </conditionalFormatting>
  <conditionalFormatting sqref="A12">
    <cfRule type="containsBlanks" dxfId="119" priority="26">
      <formula>LEN(TRIM(A12))=0</formula>
    </cfRule>
  </conditionalFormatting>
  <conditionalFormatting sqref="B11:AB11">
    <cfRule type="containsBlanks" dxfId="118" priority="23">
      <formula>LEN(TRIM(B11))=0</formula>
    </cfRule>
  </conditionalFormatting>
  <conditionalFormatting sqref="A11">
    <cfRule type="containsBlanks" dxfId="117" priority="24">
      <formula>LEN(TRIM(A11))=0</formula>
    </cfRule>
  </conditionalFormatting>
  <conditionalFormatting sqref="B10:AB10">
    <cfRule type="containsBlanks" dxfId="116" priority="21">
      <formula>LEN(TRIM(B10))=0</formula>
    </cfRule>
  </conditionalFormatting>
  <conditionalFormatting sqref="A10">
    <cfRule type="containsBlanks" dxfId="115" priority="22">
      <formula>LEN(TRIM(A10))=0</formula>
    </cfRule>
  </conditionalFormatting>
  <conditionalFormatting sqref="B9:AB9">
    <cfRule type="containsBlanks" dxfId="114" priority="19">
      <formula>LEN(TRIM(B9))=0</formula>
    </cfRule>
  </conditionalFormatting>
  <conditionalFormatting sqref="A9">
    <cfRule type="containsBlanks" dxfId="113" priority="20">
      <formula>LEN(TRIM(A9))=0</formula>
    </cfRule>
  </conditionalFormatting>
  <conditionalFormatting sqref="B8:AB8">
    <cfRule type="containsBlanks" dxfId="112" priority="17">
      <formula>LEN(TRIM(B8))=0</formula>
    </cfRule>
  </conditionalFormatting>
  <conditionalFormatting sqref="A8">
    <cfRule type="containsBlanks" dxfId="111" priority="18">
      <formula>LEN(TRIM(A8))=0</formula>
    </cfRule>
  </conditionalFormatting>
  <conditionalFormatting sqref="B7:AB7">
    <cfRule type="containsBlanks" dxfId="110" priority="15">
      <formula>LEN(TRIM(B7))=0</formula>
    </cfRule>
  </conditionalFormatting>
  <conditionalFormatting sqref="A7">
    <cfRule type="containsBlanks" dxfId="109" priority="16">
      <formula>LEN(TRIM(A7))=0</formula>
    </cfRule>
  </conditionalFormatting>
  <conditionalFormatting sqref="B30:AB30">
    <cfRule type="containsBlanks" dxfId="108" priority="13">
      <formula>LEN(TRIM(B30))=0</formula>
    </cfRule>
  </conditionalFormatting>
  <conditionalFormatting sqref="A30">
    <cfRule type="containsBlanks" dxfId="107" priority="14">
      <formula>LEN(TRIM(A30))=0</formula>
    </cfRule>
  </conditionalFormatting>
  <conditionalFormatting sqref="B29:AB29">
    <cfRule type="containsBlanks" dxfId="106" priority="11">
      <formula>LEN(TRIM(B29))=0</formula>
    </cfRule>
  </conditionalFormatting>
  <conditionalFormatting sqref="A29">
    <cfRule type="containsBlanks" dxfId="105" priority="12">
      <formula>LEN(TRIM(A29))=0</formula>
    </cfRule>
  </conditionalFormatting>
  <conditionalFormatting sqref="B28:AB28">
    <cfRule type="containsBlanks" dxfId="104" priority="9">
      <formula>LEN(TRIM(B28))=0</formula>
    </cfRule>
  </conditionalFormatting>
  <conditionalFormatting sqref="A28">
    <cfRule type="containsBlanks" dxfId="103" priority="10">
      <formula>LEN(TRIM(A28))=0</formula>
    </cfRule>
  </conditionalFormatting>
  <conditionalFormatting sqref="B27:AB27">
    <cfRule type="containsBlanks" dxfId="102" priority="7">
      <formula>LEN(TRIM(B27))=0</formula>
    </cfRule>
  </conditionalFormatting>
  <conditionalFormatting sqref="A27">
    <cfRule type="containsBlanks" dxfId="101" priority="8">
      <formula>LEN(TRIM(A27))=0</formula>
    </cfRule>
  </conditionalFormatting>
  <conditionalFormatting sqref="B26:AB26">
    <cfRule type="containsBlanks" dxfId="100" priority="5">
      <formula>LEN(TRIM(B26))=0</formula>
    </cfRule>
  </conditionalFormatting>
  <conditionalFormatting sqref="A26">
    <cfRule type="containsBlanks" dxfId="99" priority="6">
      <formula>LEN(TRIM(A26))=0</formula>
    </cfRule>
  </conditionalFormatting>
  <conditionalFormatting sqref="B25:AB25">
    <cfRule type="containsBlanks" dxfId="98" priority="3">
      <formula>LEN(TRIM(B25))=0</formula>
    </cfRule>
  </conditionalFormatting>
  <conditionalFormatting sqref="A25">
    <cfRule type="containsBlanks" dxfId="97" priority="4">
      <formula>LEN(TRIM(A25))=0</formula>
    </cfRule>
  </conditionalFormatting>
  <conditionalFormatting sqref="B24:AB24">
    <cfRule type="containsBlanks" dxfId="96" priority="1">
      <formula>LEN(TRIM(B24))=0</formula>
    </cfRule>
  </conditionalFormatting>
  <conditionalFormatting sqref="A24">
    <cfRule type="containsBlanks" dxfId="95" priority="2">
      <formula>LEN(TRIM(A24))=0</formula>
    </cfRule>
  </conditionalFormatting>
  <dataValidations count="3">
    <dataValidation type="list" allowBlank="1" showInputMessage="1" showErrorMessage="1" promptTitle="Rodzaj wniosku o płatność" prompt="Wybierz z listy" sqref="X5:AB34">
      <formula1>rodzajplatnosci</formula1>
    </dataValidation>
    <dataValidation type="decimal" operator="greaterThanOrEqual" allowBlank="1" showInputMessage="1" showErrorMessage="1" promptTitle="Waltość liczbowa" prompt="Wprowadź wartość w formacie liczbowym" sqref="G5:W35">
      <formula1>0</formula1>
    </dataValidation>
    <dataValidation allowBlank="1" showInputMessage="1" showErrorMessage="1" prompt="Wartość zostanie wyliczona automatycznie po wyborze rodzaju płatności w formie zaliczkowej" sqref="AC5:AH35"/>
  </dataValidations>
  <pageMargins left="0.7" right="0.7" top="0.80208333333333337" bottom="0.75" header="0.3" footer="0.3"/>
  <pageSetup paperSize="9" scale="74" orientation="portrait" r:id="rId1"/>
  <headerFooter>
    <oddHeader>&amp;C&amp;G</oddHeader>
    <oddFooter>&amp;RStrona &amp;P z &amp;N</oddFooter>
  </headerFooter>
  <colBreaks count="1" manualBreakCount="1">
    <brk id="34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M86"/>
  <sheetViews>
    <sheetView showGridLines="0" zoomScaleNormal="100" zoomScalePageLayoutView="85" workbookViewId="0">
      <pane xSplit="34" ySplit="2" topLeftCell="AI3" activePane="bottomRight" state="frozen"/>
      <selection pane="topRight" activeCell="AI1" sqref="AI1"/>
      <selection pane="bottomLeft" activeCell="A3" sqref="A3"/>
      <selection pane="bottomRight" activeCell="AI2" sqref="AI1:AM1048576"/>
    </sheetView>
  </sheetViews>
  <sheetFormatPr defaultRowHeight="14.25"/>
  <cols>
    <col min="1" max="1" width="5.42578125" style="148" customWidth="1"/>
    <col min="2" max="14" width="2.7109375" style="148" customWidth="1"/>
    <col min="15" max="15" width="6.85546875" style="148" customWidth="1"/>
    <col min="16" max="16" width="2.7109375" style="148" customWidth="1"/>
    <col min="17" max="17" width="2.28515625" style="148" customWidth="1"/>
    <col min="18" max="18" width="2.42578125" style="148" customWidth="1"/>
    <col min="19" max="19" width="2" style="148" customWidth="1"/>
    <col min="20" max="20" width="1.85546875" style="148" customWidth="1"/>
    <col min="21" max="22" width="2" style="148" customWidth="1"/>
    <col min="23" max="23" width="2.7109375" style="148" customWidth="1"/>
    <col min="24" max="24" width="2.140625" style="148" customWidth="1"/>
    <col min="25" max="26" width="1.5703125" style="148" customWidth="1"/>
    <col min="27" max="32" width="2.7109375" style="148" customWidth="1"/>
    <col min="33" max="33" width="3.42578125" style="148" customWidth="1"/>
    <col min="34" max="34" width="12.42578125" style="226" customWidth="1"/>
    <col min="35" max="39" width="25" style="207" hidden="1" customWidth="1"/>
    <col min="40" max="16384" width="9.140625" style="148"/>
  </cols>
  <sheetData>
    <row r="1" spans="1:39" ht="24.75" customHeight="1">
      <c r="A1" s="950" t="s">
        <v>1512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I1" s="606" t="s">
        <v>1801</v>
      </c>
      <c r="AJ1" s="606"/>
      <c r="AK1" s="606"/>
      <c r="AL1" s="606"/>
      <c r="AM1" s="408"/>
    </row>
    <row r="2" spans="1:39" ht="45" customHeight="1">
      <c r="A2" s="951"/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I2" s="340" t="str">
        <f>'I. Informacje ogólne o projekci'!$AH$2</f>
        <v>Ekspert od innowacyjności 1</v>
      </c>
      <c r="AJ2" s="340" t="str">
        <f>'I. Informacje ogólne o projekci'!$AI$2</f>
        <v>Ekspert od innowacyjności 2</v>
      </c>
      <c r="AK2" s="340" t="str">
        <f>'I. Informacje ogólne o projekci'!$AJ$2</f>
        <v>Ekspert od innowacyjności 3</v>
      </c>
      <c r="AL2" s="340" t="str">
        <f>'I. Informacje ogólne o projekci'!$AK$2</f>
        <v>Ekspert finansowy</v>
      </c>
      <c r="AM2" s="392" t="str">
        <f>'I. Informacje ogólne o projekci'!$AL$2</f>
        <v>Uwagi MFiPR</v>
      </c>
    </row>
    <row r="3" spans="1:39" ht="44.25" customHeight="1">
      <c r="A3" s="626" t="s">
        <v>1294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8"/>
      <c r="AI3" s="213"/>
      <c r="AJ3" s="213"/>
      <c r="AK3" s="213"/>
      <c r="AL3" s="213"/>
      <c r="AM3" s="213"/>
    </row>
    <row r="4" spans="1:39" ht="61.5" customHeight="1">
      <c r="A4" s="354" t="s">
        <v>1241</v>
      </c>
      <c r="B4" s="757" t="s">
        <v>1816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8"/>
      <c r="AH4" s="947"/>
      <c r="AI4" s="825"/>
      <c r="AJ4" s="825"/>
      <c r="AK4" s="825"/>
      <c r="AL4" s="825"/>
      <c r="AM4" s="825"/>
    </row>
    <row r="5" spans="1:39" ht="31.5" customHeight="1">
      <c r="A5" s="620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2"/>
      <c r="AH5" s="947"/>
      <c r="AI5" s="825"/>
      <c r="AJ5" s="825"/>
      <c r="AK5" s="825"/>
      <c r="AL5" s="825"/>
      <c r="AM5" s="825"/>
    </row>
    <row r="6" spans="1:39" ht="31.5" customHeight="1">
      <c r="A6" s="620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2"/>
      <c r="AH6" s="947"/>
      <c r="AI6" s="825"/>
      <c r="AJ6" s="825"/>
      <c r="AK6" s="825"/>
      <c r="AL6" s="825"/>
      <c r="AM6" s="825"/>
    </row>
    <row r="7" spans="1:39" ht="31.5" customHeight="1">
      <c r="A7" s="620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2"/>
      <c r="AH7" s="947"/>
      <c r="AI7" s="825"/>
      <c r="AJ7" s="825"/>
      <c r="AK7" s="825"/>
      <c r="AL7" s="825"/>
      <c r="AM7" s="825"/>
    </row>
    <row r="8" spans="1:39" ht="31.5" customHeight="1">
      <c r="A8" s="620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2"/>
      <c r="AH8" s="947"/>
      <c r="AI8" s="825"/>
      <c r="AJ8" s="825"/>
      <c r="AK8" s="825"/>
      <c r="AL8" s="825"/>
      <c r="AM8" s="825"/>
    </row>
    <row r="9" spans="1:39" ht="31.5" customHeight="1">
      <c r="A9" s="620"/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2"/>
      <c r="AH9" s="947"/>
      <c r="AI9" s="825"/>
      <c r="AJ9" s="825"/>
      <c r="AK9" s="825"/>
      <c r="AL9" s="825"/>
      <c r="AM9" s="825"/>
    </row>
    <row r="10" spans="1:39" ht="31.5" customHeight="1">
      <c r="A10" s="620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2"/>
      <c r="AH10" s="947"/>
      <c r="AI10" s="825"/>
      <c r="AJ10" s="825"/>
      <c r="AK10" s="825"/>
      <c r="AL10" s="825"/>
      <c r="AM10" s="825"/>
    </row>
    <row r="11" spans="1:39" ht="31.5" customHeight="1">
      <c r="A11" s="620"/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2"/>
      <c r="AH11" s="947"/>
      <c r="AI11" s="825"/>
      <c r="AJ11" s="825"/>
      <c r="AK11" s="825"/>
      <c r="AL11" s="825"/>
      <c r="AM11" s="825"/>
    </row>
    <row r="12" spans="1:39" ht="31.5" customHeight="1">
      <c r="A12" s="623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5"/>
      <c r="AH12" s="947"/>
      <c r="AI12" s="946"/>
      <c r="AJ12" s="946"/>
      <c r="AK12" s="946"/>
      <c r="AL12" s="946"/>
      <c r="AM12" s="946"/>
    </row>
    <row r="13" spans="1:39" ht="15" customHeight="1">
      <c r="A13" s="661"/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949"/>
      <c r="AI13" s="227"/>
      <c r="AJ13" s="228"/>
      <c r="AK13" s="228"/>
      <c r="AL13" s="229"/>
      <c r="AM13" s="400"/>
    </row>
    <row r="14" spans="1:39" ht="59.25" customHeight="1">
      <c r="A14" s="626" t="s">
        <v>1729</v>
      </c>
      <c r="B14" s="627"/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8"/>
      <c r="O14" s="219" t="s">
        <v>1242</v>
      </c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2"/>
      <c r="AH14" s="947"/>
      <c r="AI14" s="230"/>
      <c r="AJ14" s="230"/>
      <c r="AK14" s="230"/>
      <c r="AL14" s="230"/>
      <c r="AM14" s="230"/>
    </row>
    <row r="15" spans="1:39" ht="42" customHeight="1">
      <c r="A15" s="635" t="s">
        <v>1513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219" t="s">
        <v>1243</v>
      </c>
      <c r="P15" s="661" t="str">
        <f>IF($P$14="tak","Uzupełnij nazwę wskaźnika","Nie dotyczy")</f>
        <v>Nie dotyczy</v>
      </c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2"/>
      <c r="AH15" s="231" t="s">
        <v>1565</v>
      </c>
      <c r="AI15" s="213"/>
      <c r="AJ15" s="213"/>
      <c r="AK15" s="213"/>
      <c r="AL15" s="213"/>
      <c r="AM15" s="213"/>
    </row>
    <row r="16" spans="1:39" ht="42" customHeight="1">
      <c r="A16" s="635" t="s">
        <v>1514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219" t="s">
        <v>1244</v>
      </c>
      <c r="P16" s="661" t="str">
        <f>IF($P$14="tak","Uzupełnij nazwę wskaźnika","Nie dotyczy")</f>
        <v>Nie dotyczy</v>
      </c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1"/>
      <c r="AG16" s="662"/>
      <c r="AH16" s="231" t="s">
        <v>1565</v>
      </c>
      <c r="AI16" s="213"/>
      <c r="AJ16" s="213"/>
      <c r="AK16" s="213"/>
      <c r="AL16" s="213"/>
      <c r="AM16" s="213"/>
    </row>
    <row r="17" spans="1:39" ht="31.5">
      <c r="A17" s="354" t="s">
        <v>1245</v>
      </c>
      <c r="B17" s="757" t="s">
        <v>1296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8"/>
      <c r="AH17" s="947"/>
      <c r="AI17" s="825"/>
      <c r="AJ17" s="825"/>
      <c r="AK17" s="825"/>
      <c r="AL17" s="825"/>
      <c r="AM17" s="825"/>
    </row>
    <row r="18" spans="1:39" ht="28.5" customHeight="1">
      <c r="A18" s="620" t="str">
        <f>IF($P$14="tak","Uzupełnij uzasadnienie, jednostkę miary i wartości wskaźnika w arkuszu VIII. Wskaźniki rezultatu","Nie dotyczy")</f>
        <v>Nie dotyczy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2"/>
      <c r="AH18" s="947"/>
      <c r="AI18" s="825"/>
      <c r="AJ18" s="825"/>
      <c r="AK18" s="825"/>
      <c r="AL18" s="825"/>
      <c r="AM18" s="825"/>
    </row>
    <row r="19" spans="1:39" ht="15" customHeight="1">
      <c r="A19" s="620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2"/>
      <c r="AH19" s="947"/>
      <c r="AI19" s="825"/>
      <c r="AJ19" s="825"/>
      <c r="AK19" s="825"/>
      <c r="AL19" s="825"/>
      <c r="AM19" s="825"/>
    </row>
    <row r="20" spans="1:39" ht="16.5" customHeight="1">
      <c r="A20" s="620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2"/>
      <c r="AH20" s="947"/>
      <c r="AI20" s="825"/>
      <c r="AJ20" s="825"/>
      <c r="AK20" s="825"/>
      <c r="AL20" s="825"/>
      <c r="AM20" s="825"/>
    </row>
    <row r="21" spans="1:39" ht="14.25" customHeight="1">
      <c r="A21" s="620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2"/>
      <c r="AH21" s="947"/>
      <c r="AI21" s="825"/>
      <c r="AJ21" s="825"/>
      <c r="AK21" s="825"/>
      <c r="AL21" s="825"/>
      <c r="AM21" s="825"/>
    </row>
    <row r="22" spans="1:39" ht="13.5" customHeight="1">
      <c r="A22" s="620"/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2"/>
      <c r="AH22" s="947"/>
      <c r="AI22" s="825"/>
      <c r="AJ22" s="825"/>
      <c r="AK22" s="825"/>
      <c r="AL22" s="825"/>
      <c r="AM22" s="825"/>
    </row>
    <row r="23" spans="1:39" ht="14.25" customHeight="1">
      <c r="A23" s="620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2"/>
      <c r="AH23" s="947"/>
      <c r="AI23" s="825"/>
      <c r="AJ23" s="825"/>
      <c r="AK23" s="825"/>
      <c r="AL23" s="825"/>
      <c r="AM23" s="825"/>
    </row>
    <row r="24" spans="1:39" ht="17.25" customHeight="1">
      <c r="A24" s="620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2"/>
      <c r="AH24" s="947"/>
      <c r="AI24" s="825"/>
      <c r="AJ24" s="825"/>
      <c r="AK24" s="825"/>
      <c r="AL24" s="825"/>
      <c r="AM24" s="825"/>
    </row>
    <row r="25" spans="1:39" ht="16.5" customHeight="1">
      <c r="A25" s="623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5"/>
      <c r="AH25" s="947"/>
      <c r="AI25" s="825"/>
      <c r="AJ25" s="825"/>
      <c r="AK25" s="825"/>
      <c r="AL25" s="825"/>
      <c r="AM25" s="825"/>
    </row>
    <row r="26" spans="1:39" ht="214.5" customHeight="1">
      <c r="A26" s="626" t="s">
        <v>1725</v>
      </c>
      <c r="B26" s="627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8"/>
      <c r="O26" s="219" t="s">
        <v>1246</v>
      </c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30"/>
      <c r="AH26" s="947"/>
      <c r="AI26" s="213"/>
      <c r="AJ26" s="213"/>
      <c r="AK26" s="213"/>
      <c r="AL26" s="213"/>
      <c r="AM26" s="213"/>
    </row>
    <row r="27" spans="1:39" ht="42" customHeight="1">
      <c r="A27" s="635" t="s">
        <v>1513</v>
      </c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219" t="s">
        <v>1247</v>
      </c>
      <c r="P27" s="661" t="str">
        <f>IF($P$26="tak","Uzupełnij nazwę wskaźnika","Nie dotyczy")</f>
        <v>Nie dotyczy</v>
      </c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2"/>
      <c r="AH27" s="231" t="s">
        <v>1565</v>
      </c>
      <c r="AI27" s="213"/>
      <c r="AJ27" s="213"/>
      <c r="AK27" s="213"/>
      <c r="AL27" s="213"/>
      <c r="AM27" s="213"/>
    </row>
    <row r="28" spans="1:39" ht="42" customHeight="1">
      <c r="A28" s="635" t="s">
        <v>1514</v>
      </c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219" t="s">
        <v>1248</v>
      </c>
      <c r="P28" s="661" t="str">
        <f>IF($P$26="tak","Uzupełnij nazwę wskaźnika","Nie dotyczy")</f>
        <v>Nie dotyczy</v>
      </c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2"/>
      <c r="AH28" s="231" t="s">
        <v>1565</v>
      </c>
      <c r="AI28" s="213"/>
      <c r="AJ28" s="213"/>
      <c r="AK28" s="213"/>
      <c r="AL28" s="213"/>
      <c r="AM28" s="213"/>
    </row>
    <row r="29" spans="1:39" ht="30">
      <c r="A29" s="164" t="s">
        <v>1249</v>
      </c>
      <c r="B29" s="757" t="s">
        <v>1728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8"/>
      <c r="AH29" s="232"/>
      <c r="AI29" s="825"/>
      <c r="AJ29" s="825"/>
      <c r="AK29" s="825"/>
      <c r="AL29" s="825"/>
      <c r="AM29" s="825"/>
    </row>
    <row r="30" spans="1:39" ht="13.5" customHeight="1">
      <c r="A30" s="620" t="str">
        <f>IF($P$26="tak","Uzupełnij uzasadnienie, jednostkę miary i wartości wskaźnika w arkuszu VIII. Wskaźniki rezultatu","Nie dotyczy")</f>
        <v>Nie dotyczy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2"/>
      <c r="AH30" s="232"/>
      <c r="AI30" s="825"/>
      <c r="AJ30" s="825"/>
      <c r="AK30" s="825"/>
      <c r="AL30" s="825"/>
      <c r="AM30" s="825"/>
    </row>
    <row r="31" spans="1:39" ht="6" customHeight="1">
      <c r="A31" s="620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2"/>
      <c r="AH31" s="232"/>
      <c r="AI31" s="825"/>
      <c r="AJ31" s="825"/>
      <c r="AK31" s="825"/>
      <c r="AL31" s="825"/>
      <c r="AM31" s="825"/>
    </row>
    <row r="32" spans="1:39" ht="6" customHeight="1">
      <c r="A32" s="620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2"/>
      <c r="AH32" s="232"/>
      <c r="AI32" s="825"/>
      <c r="AJ32" s="825"/>
      <c r="AK32" s="825"/>
      <c r="AL32" s="825"/>
      <c r="AM32" s="825"/>
    </row>
    <row r="33" spans="1:39" ht="6" customHeight="1">
      <c r="A33" s="620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2"/>
      <c r="AH33" s="232"/>
      <c r="AI33" s="825"/>
      <c r="AJ33" s="825"/>
      <c r="AK33" s="825"/>
      <c r="AL33" s="825"/>
      <c r="AM33" s="825"/>
    </row>
    <row r="34" spans="1:39" ht="6" customHeight="1">
      <c r="A34" s="620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2"/>
      <c r="AH34" s="232"/>
      <c r="AI34" s="825"/>
      <c r="AJ34" s="825"/>
      <c r="AK34" s="825"/>
      <c r="AL34" s="825"/>
      <c r="AM34" s="825"/>
    </row>
    <row r="35" spans="1:39" ht="6" customHeight="1">
      <c r="A35" s="620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2"/>
      <c r="AH35" s="232"/>
      <c r="AI35" s="825"/>
      <c r="AJ35" s="825"/>
      <c r="AK35" s="825"/>
      <c r="AL35" s="825"/>
      <c r="AM35" s="825"/>
    </row>
    <row r="36" spans="1:39" ht="6" customHeight="1">
      <c r="A36" s="620"/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  <c r="AG36" s="622"/>
      <c r="AH36" s="232"/>
      <c r="AI36" s="825"/>
      <c r="AJ36" s="825"/>
      <c r="AK36" s="825"/>
      <c r="AL36" s="825"/>
      <c r="AM36" s="825"/>
    </row>
    <row r="37" spans="1:39" ht="6" customHeight="1">
      <c r="A37" s="623"/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  <c r="AF37" s="624"/>
      <c r="AG37" s="625"/>
      <c r="AH37" s="232"/>
      <c r="AI37" s="946"/>
      <c r="AJ37" s="946"/>
      <c r="AK37" s="946"/>
      <c r="AL37" s="946"/>
      <c r="AM37" s="946"/>
    </row>
    <row r="38" spans="1:39" ht="15" customHeight="1">
      <c r="A38" s="661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661"/>
      <c r="AG38" s="661"/>
      <c r="AH38" s="233"/>
      <c r="AI38" s="234"/>
      <c r="AJ38" s="235"/>
      <c r="AK38" s="235"/>
      <c r="AL38" s="236"/>
      <c r="AM38" s="236"/>
    </row>
    <row r="39" spans="1:39" ht="39.75" customHeight="1">
      <c r="A39" s="626" t="s">
        <v>1715</v>
      </c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8"/>
      <c r="O39" s="219" t="s">
        <v>1250</v>
      </c>
      <c r="P39" s="661"/>
      <c r="Q39" s="661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2"/>
      <c r="AH39" s="237"/>
      <c r="AI39" s="230"/>
      <c r="AJ39" s="230"/>
      <c r="AK39" s="230"/>
      <c r="AL39" s="230"/>
      <c r="AM39" s="230"/>
    </row>
    <row r="40" spans="1:39" ht="42" customHeight="1">
      <c r="A40" s="635" t="s">
        <v>1513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219" t="s">
        <v>1251</v>
      </c>
      <c r="P40" s="661" t="str">
        <f>IF($P$39="pozytywny","Uzupełnij nazwę wskaźnika","Nie dotyczy")</f>
        <v>Nie dotyczy</v>
      </c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2"/>
      <c r="AH40" s="231" t="s">
        <v>1565</v>
      </c>
      <c r="AI40" s="213"/>
      <c r="AJ40" s="213"/>
      <c r="AK40" s="213"/>
      <c r="AL40" s="213"/>
      <c r="AM40" s="213"/>
    </row>
    <row r="41" spans="1:39" ht="42" customHeight="1">
      <c r="A41" s="635" t="s">
        <v>1514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219" t="s">
        <v>1252</v>
      </c>
      <c r="P41" s="661" t="str">
        <f>IF($P$39="pozytywny","Uzupełnij nazwę wskaźnika","Nie dotyczy")</f>
        <v>Nie dotyczy</v>
      </c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2"/>
      <c r="AH41" s="231" t="s">
        <v>1565</v>
      </c>
      <c r="AI41" s="213"/>
      <c r="AJ41" s="213"/>
      <c r="AK41" s="213"/>
      <c r="AL41" s="213"/>
      <c r="AM41" s="213"/>
    </row>
    <row r="42" spans="1:39" ht="31.5">
      <c r="A42" s="354" t="s">
        <v>1253</v>
      </c>
      <c r="B42" s="757" t="s">
        <v>1303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757"/>
      <c r="AG42" s="758"/>
      <c r="AH42" s="947"/>
      <c r="AI42" s="825"/>
      <c r="AJ42" s="825"/>
      <c r="AK42" s="825"/>
      <c r="AL42" s="825"/>
      <c r="AM42" s="825"/>
    </row>
    <row r="43" spans="1:39" ht="13.5" customHeight="1">
      <c r="A43" s="620" t="str">
        <f>IF($P$39="pozytywny","Uzupełnij uzasadnienie, jednostkę miary i wartości wskaźnika w arkuszu VIII. Wskaźniki rezultatu","Nie dotyczy")</f>
        <v>Nie dotyczy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2"/>
      <c r="AH43" s="947"/>
      <c r="AI43" s="825"/>
      <c r="AJ43" s="825"/>
      <c r="AK43" s="825"/>
      <c r="AL43" s="825"/>
      <c r="AM43" s="825"/>
    </row>
    <row r="44" spans="1:39" ht="12.75" customHeight="1">
      <c r="A44" s="620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2"/>
      <c r="AH44" s="947"/>
      <c r="AI44" s="825"/>
      <c r="AJ44" s="825"/>
      <c r="AK44" s="825"/>
      <c r="AL44" s="825"/>
      <c r="AM44" s="825"/>
    </row>
    <row r="45" spans="1:39" ht="14.25" customHeight="1">
      <c r="A45" s="620"/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2"/>
      <c r="AH45" s="947"/>
      <c r="AI45" s="825"/>
      <c r="AJ45" s="825"/>
      <c r="AK45" s="825"/>
      <c r="AL45" s="825"/>
      <c r="AM45" s="825"/>
    </row>
    <row r="46" spans="1:39" ht="12" customHeight="1">
      <c r="A46" s="620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2"/>
      <c r="AH46" s="947"/>
      <c r="AI46" s="825"/>
      <c r="AJ46" s="825"/>
      <c r="AK46" s="825"/>
      <c r="AL46" s="825"/>
      <c r="AM46" s="825"/>
    </row>
    <row r="47" spans="1:39" ht="15.75" customHeight="1">
      <c r="A47" s="620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2"/>
      <c r="AH47" s="947"/>
      <c r="AI47" s="825"/>
      <c r="AJ47" s="825"/>
      <c r="AK47" s="825"/>
      <c r="AL47" s="825"/>
      <c r="AM47" s="825"/>
    </row>
    <row r="48" spans="1:39" ht="14.25" customHeight="1">
      <c r="A48" s="620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2"/>
      <c r="AH48" s="947"/>
      <c r="AI48" s="825"/>
      <c r="AJ48" s="825"/>
      <c r="AK48" s="825"/>
      <c r="AL48" s="825"/>
      <c r="AM48" s="825"/>
    </row>
    <row r="49" spans="1:39" ht="12.75" customHeight="1">
      <c r="A49" s="620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2"/>
      <c r="AH49" s="947"/>
      <c r="AI49" s="825"/>
      <c r="AJ49" s="825"/>
      <c r="AK49" s="825"/>
      <c r="AL49" s="825"/>
      <c r="AM49" s="825"/>
    </row>
    <row r="50" spans="1:39" ht="13.5" customHeight="1">
      <c r="A50" s="623"/>
      <c r="B50" s="624"/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  <c r="AD50" s="624"/>
      <c r="AE50" s="624"/>
      <c r="AF50" s="624"/>
      <c r="AG50" s="625"/>
      <c r="AH50" s="947"/>
      <c r="AI50" s="946"/>
      <c r="AJ50" s="946"/>
      <c r="AK50" s="946"/>
      <c r="AL50" s="946"/>
      <c r="AM50" s="946"/>
    </row>
    <row r="51" spans="1:39" ht="13.5" customHeight="1">
      <c r="A51" s="661"/>
      <c r="B51" s="661"/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948"/>
      <c r="AI51" s="238"/>
      <c r="AJ51" s="239"/>
      <c r="AK51" s="239"/>
      <c r="AL51" s="240"/>
      <c r="AM51" s="240"/>
    </row>
    <row r="52" spans="1:39" ht="24" customHeight="1">
      <c r="A52" s="619" t="s">
        <v>1304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948"/>
      <c r="AI52" s="241"/>
      <c r="AJ52" s="242"/>
      <c r="AK52" s="242"/>
      <c r="AL52" s="243"/>
      <c r="AM52" s="243"/>
    </row>
    <row r="53" spans="1:39" ht="75" customHeight="1">
      <c r="A53" s="626" t="s">
        <v>1305</v>
      </c>
      <c r="B53" s="627"/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8"/>
      <c r="O53" s="219" t="s">
        <v>1254</v>
      </c>
      <c r="P53" s="661"/>
      <c r="Q53" s="661"/>
      <c r="R53" s="661"/>
      <c r="S53" s="661"/>
      <c r="T53" s="661"/>
      <c r="U53" s="661"/>
      <c r="V53" s="661"/>
      <c r="W53" s="661"/>
      <c r="X53" s="661"/>
      <c r="Y53" s="661"/>
      <c r="Z53" s="661"/>
      <c r="AA53" s="661"/>
      <c r="AB53" s="661"/>
      <c r="AC53" s="661"/>
      <c r="AD53" s="661"/>
      <c r="AE53" s="661"/>
      <c r="AF53" s="661"/>
      <c r="AG53" s="662"/>
      <c r="AH53" s="947"/>
      <c r="AI53" s="230"/>
      <c r="AJ53" s="230"/>
      <c r="AK53" s="230"/>
      <c r="AL53" s="230"/>
      <c r="AM53" s="230"/>
    </row>
    <row r="54" spans="1:39" ht="42" customHeight="1">
      <c r="A54" s="635" t="s">
        <v>1513</v>
      </c>
      <c r="B54" s="636"/>
      <c r="C54" s="636"/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219" t="s">
        <v>1255</v>
      </c>
      <c r="P54" s="661" t="str">
        <f>IF($P$53="tak","Uzupełnij nazwę wskaźnika","Nie dotyczy")</f>
        <v>Nie dotyczy</v>
      </c>
      <c r="Q54" s="661"/>
      <c r="R54" s="661"/>
      <c r="S54" s="661"/>
      <c r="T54" s="661"/>
      <c r="U54" s="661"/>
      <c r="V54" s="661"/>
      <c r="W54" s="661"/>
      <c r="X54" s="661"/>
      <c r="Y54" s="661"/>
      <c r="Z54" s="661"/>
      <c r="AA54" s="661"/>
      <c r="AB54" s="661"/>
      <c r="AC54" s="661"/>
      <c r="AD54" s="661"/>
      <c r="AE54" s="661"/>
      <c r="AF54" s="661"/>
      <c r="AG54" s="662"/>
      <c r="AH54" s="231" t="s">
        <v>1565</v>
      </c>
      <c r="AI54" s="213"/>
      <c r="AJ54" s="213"/>
      <c r="AK54" s="213"/>
      <c r="AL54" s="213"/>
      <c r="AM54" s="213"/>
    </row>
    <row r="55" spans="1:39" ht="42" customHeight="1">
      <c r="A55" s="635" t="s">
        <v>1514</v>
      </c>
      <c r="B55" s="636"/>
      <c r="C55" s="636"/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219" t="s">
        <v>1256</v>
      </c>
      <c r="P55" s="661" t="str">
        <f>IF($P$53="tak","Uzupełnij nazwę wskaźnika","Nie dotyczy")</f>
        <v>Nie dotyczy</v>
      </c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2"/>
      <c r="AH55" s="231" t="s">
        <v>1565</v>
      </c>
      <c r="AI55" s="213"/>
      <c r="AJ55" s="213"/>
      <c r="AK55" s="213"/>
      <c r="AL55" s="213"/>
      <c r="AM55" s="213"/>
    </row>
    <row r="56" spans="1:39" ht="31.5">
      <c r="A56" s="354" t="s">
        <v>1257</v>
      </c>
      <c r="B56" s="757" t="s">
        <v>163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7"/>
      <c r="AG56" s="758"/>
      <c r="AH56" s="947"/>
      <c r="AI56" s="825"/>
      <c r="AJ56" s="825"/>
      <c r="AK56" s="825"/>
      <c r="AL56" s="825"/>
      <c r="AM56" s="825"/>
    </row>
    <row r="57" spans="1:39" ht="14.25" customHeight="1">
      <c r="A57" s="620" t="str">
        <f>IF($P$53="tak","Uzupełnij uzasadnienie, jednostkę miary i wartości wskaźnika w arkuszu VIII. Wskaźniki rezultatu","Nie dotyczy")</f>
        <v>Nie dotyczy</v>
      </c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2"/>
      <c r="AH57" s="947"/>
      <c r="AI57" s="825"/>
      <c r="AJ57" s="825"/>
      <c r="AK57" s="825"/>
      <c r="AL57" s="825"/>
      <c r="AM57" s="825"/>
    </row>
    <row r="58" spans="1:39" ht="13.5" customHeight="1">
      <c r="A58" s="620"/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2"/>
      <c r="AH58" s="947"/>
      <c r="AI58" s="825"/>
      <c r="AJ58" s="825"/>
      <c r="AK58" s="825"/>
      <c r="AL58" s="825"/>
      <c r="AM58" s="825"/>
    </row>
    <row r="59" spans="1:39" ht="14.25" customHeight="1">
      <c r="A59" s="620"/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2"/>
      <c r="AH59" s="947"/>
      <c r="AI59" s="825"/>
      <c r="AJ59" s="825"/>
      <c r="AK59" s="825"/>
      <c r="AL59" s="825"/>
      <c r="AM59" s="825"/>
    </row>
    <row r="60" spans="1:39" ht="14.25" customHeight="1">
      <c r="A60" s="620"/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  <c r="AG60" s="622"/>
      <c r="AH60" s="947"/>
      <c r="AI60" s="825"/>
      <c r="AJ60" s="825"/>
      <c r="AK60" s="825"/>
      <c r="AL60" s="825"/>
      <c r="AM60" s="825"/>
    </row>
    <row r="61" spans="1:39" ht="10.5" customHeight="1">
      <c r="A61" s="620"/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2"/>
      <c r="AH61" s="947"/>
      <c r="AI61" s="825"/>
      <c r="AJ61" s="825"/>
      <c r="AK61" s="825"/>
      <c r="AL61" s="825"/>
      <c r="AM61" s="825"/>
    </row>
    <row r="62" spans="1:39" ht="13.5" customHeight="1">
      <c r="A62" s="620"/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2"/>
      <c r="AH62" s="947"/>
      <c r="AI62" s="825"/>
      <c r="AJ62" s="825"/>
      <c r="AK62" s="825"/>
      <c r="AL62" s="825"/>
      <c r="AM62" s="825"/>
    </row>
    <row r="63" spans="1:39" ht="12.75" customHeight="1">
      <c r="A63" s="620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2"/>
      <c r="AH63" s="947"/>
      <c r="AI63" s="825"/>
      <c r="AJ63" s="825"/>
      <c r="AK63" s="825"/>
      <c r="AL63" s="825"/>
      <c r="AM63" s="825"/>
    </row>
    <row r="64" spans="1:39" ht="12.75" customHeight="1">
      <c r="A64" s="623"/>
      <c r="B64" s="624"/>
      <c r="C64" s="624"/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24"/>
      <c r="S64" s="624"/>
      <c r="T64" s="624"/>
      <c r="U64" s="624"/>
      <c r="V64" s="624"/>
      <c r="W64" s="624"/>
      <c r="X64" s="624"/>
      <c r="Y64" s="624"/>
      <c r="Z64" s="624"/>
      <c r="AA64" s="624"/>
      <c r="AB64" s="624"/>
      <c r="AC64" s="624"/>
      <c r="AD64" s="624"/>
      <c r="AE64" s="624"/>
      <c r="AF64" s="624"/>
      <c r="AG64" s="625"/>
      <c r="AH64" s="947"/>
      <c r="AI64" s="946"/>
      <c r="AJ64" s="946"/>
      <c r="AK64" s="946"/>
      <c r="AL64" s="946"/>
      <c r="AM64" s="946"/>
    </row>
    <row r="65" spans="1:39" ht="15" customHeight="1">
      <c r="A65" s="661"/>
      <c r="B65" s="661"/>
      <c r="C65" s="661"/>
      <c r="D65" s="661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1"/>
      <c r="X65" s="661"/>
      <c r="Y65" s="661"/>
      <c r="Z65" s="661"/>
      <c r="AA65" s="661"/>
      <c r="AB65" s="661"/>
      <c r="AC65" s="661"/>
      <c r="AD65" s="661"/>
      <c r="AE65" s="661"/>
      <c r="AF65" s="661"/>
      <c r="AG65" s="661"/>
      <c r="AH65" s="948"/>
      <c r="AI65" s="234"/>
      <c r="AJ65" s="235"/>
      <c r="AK65" s="235"/>
      <c r="AL65" s="236"/>
      <c r="AM65" s="236"/>
    </row>
    <row r="66" spans="1:39" ht="69" customHeight="1">
      <c r="A66" s="626" t="s">
        <v>1515</v>
      </c>
      <c r="B66" s="627"/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8"/>
      <c r="O66" s="219" t="s">
        <v>1258</v>
      </c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1"/>
      <c r="AA66" s="661"/>
      <c r="AB66" s="661"/>
      <c r="AC66" s="661"/>
      <c r="AD66" s="661"/>
      <c r="AE66" s="661"/>
      <c r="AF66" s="661"/>
      <c r="AG66" s="662"/>
      <c r="AH66" s="947"/>
      <c r="AI66" s="230"/>
      <c r="AJ66" s="230"/>
      <c r="AK66" s="230"/>
      <c r="AL66" s="230"/>
      <c r="AM66" s="230"/>
    </row>
    <row r="67" spans="1:39" ht="42" customHeight="1">
      <c r="A67" s="635" t="s">
        <v>1513</v>
      </c>
      <c r="B67" s="636"/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219" t="s">
        <v>1261</v>
      </c>
      <c r="P67" s="661" t="str">
        <f>IF($P$66="tak","Uzupełnij nazwę wskaźnika","Nie dotyczy")</f>
        <v>Nie dotyczy</v>
      </c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61"/>
      <c r="AF67" s="661"/>
      <c r="AG67" s="662"/>
      <c r="AH67" s="231" t="s">
        <v>1565</v>
      </c>
      <c r="AI67" s="213"/>
      <c r="AJ67" s="213"/>
      <c r="AK67" s="213"/>
      <c r="AL67" s="213"/>
      <c r="AM67" s="213"/>
    </row>
    <row r="68" spans="1:39" ht="42" customHeight="1">
      <c r="A68" s="635" t="s">
        <v>1514</v>
      </c>
      <c r="B68" s="636"/>
      <c r="C68" s="636"/>
      <c r="D68" s="636"/>
      <c r="E68" s="636"/>
      <c r="F68" s="636"/>
      <c r="G68" s="636"/>
      <c r="H68" s="636"/>
      <c r="I68" s="636"/>
      <c r="J68" s="636"/>
      <c r="K68" s="636"/>
      <c r="L68" s="636"/>
      <c r="M68" s="636"/>
      <c r="N68" s="636"/>
      <c r="O68" s="219" t="s">
        <v>1260</v>
      </c>
      <c r="P68" s="661" t="str">
        <f>IF($P$66="tak","Uzupełnij nazwę wskaźnika","Nie dotyczy")</f>
        <v>Nie dotyczy</v>
      </c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1"/>
      <c r="AC68" s="661"/>
      <c r="AD68" s="661"/>
      <c r="AE68" s="661"/>
      <c r="AF68" s="661"/>
      <c r="AG68" s="662"/>
      <c r="AH68" s="231" t="s">
        <v>1565</v>
      </c>
      <c r="AI68" s="213"/>
      <c r="AJ68" s="213"/>
      <c r="AK68" s="213"/>
      <c r="AL68" s="213"/>
      <c r="AM68" s="213"/>
    </row>
    <row r="69" spans="1:39" ht="31.5">
      <c r="A69" s="354" t="s">
        <v>1259</v>
      </c>
      <c r="B69" s="757" t="s">
        <v>163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757"/>
      <c r="Y69" s="757"/>
      <c r="Z69" s="757"/>
      <c r="AA69" s="757"/>
      <c r="AB69" s="757"/>
      <c r="AC69" s="757"/>
      <c r="AD69" s="757"/>
      <c r="AE69" s="757"/>
      <c r="AF69" s="757"/>
      <c r="AG69" s="758"/>
      <c r="AH69" s="947"/>
      <c r="AI69" s="825"/>
      <c r="AJ69" s="825"/>
      <c r="AK69" s="825"/>
      <c r="AL69" s="825"/>
      <c r="AM69" s="825"/>
    </row>
    <row r="70" spans="1:39" ht="14.25" customHeight="1">
      <c r="A70" s="620" t="str">
        <f>IF($P$66="tak","Uzupełnij uzasadnienie, jednostkę miary i wartości wskaźnika w arkuszu VIII. Wskaźniki rezultatu","Nie dotyczy")</f>
        <v>Nie dotyczy</v>
      </c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2"/>
      <c r="AH70" s="947"/>
      <c r="AI70" s="825"/>
      <c r="AJ70" s="825"/>
      <c r="AK70" s="825"/>
      <c r="AL70" s="825"/>
      <c r="AM70" s="825"/>
    </row>
    <row r="71" spans="1:39" ht="15" customHeight="1">
      <c r="A71" s="620"/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2"/>
      <c r="AH71" s="947"/>
      <c r="AI71" s="825"/>
      <c r="AJ71" s="825"/>
      <c r="AK71" s="825"/>
      <c r="AL71" s="825"/>
      <c r="AM71" s="825"/>
    </row>
    <row r="72" spans="1:39" ht="11.25" customHeight="1">
      <c r="A72" s="620"/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2"/>
      <c r="AH72" s="947"/>
      <c r="AI72" s="825"/>
      <c r="AJ72" s="825"/>
      <c r="AK72" s="825"/>
      <c r="AL72" s="825"/>
      <c r="AM72" s="825"/>
    </row>
    <row r="73" spans="1:39" ht="15" customHeight="1">
      <c r="A73" s="620"/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  <c r="Y73" s="621"/>
      <c r="Z73" s="621"/>
      <c r="AA73" s="621"/>
      <c r="AB73" s="621"/>
      <c r="AC73" s="621"/>
      <c r="AD73" s="621"/>
      <c r="AE73" s="621"/>
      <c r="AF73" s="621"/>
      <c r="AG73" s="622"/>
      <c r="AH73" s="947"/>
      <c r="AI73" s="825"/>
      <c r="AJ73" s="825"/>
      <c r="AK73" s="825"/>
      <c r="AL73" s="825"/>
      <c r="AM73" s="825"/>
    </row>
    <row r="74" spans="1:39" ht="11.25" customHeight="1">
      <c r="A74" s="620"/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2"/>
      <c r="AH74" s="947"/>
      <c r="AI74" s="825"/>
      <c r="AJ74" s="825"/>
      <c r="AK74" s="825"/>
      <c r="AL74" s="825"/>
      <c r="AM74" s="825"/>
    </row>
    <row r="75" spans="1:39" ht="13.5" customHeight="1">
      <c r="A75" s="620"/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2"/>
      <c r="AH75" s="947"/>
      <c r="AI75" s="825"/>
      <c r="AJ75" s="825"/>
      <c r="AK75" s="825"/>
      <c r="AL75" s="825"/>
      <c r="AM75" s="825"/>
    </row>
    <row r="76" spans="1:39" ht="15" customHeight="1">
      <c r="A76" s="620"/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2"/>
      <c r="AH76" s="947"/>
      <c r="AI76" s="825"/>
      <c r="AJ76" s="825"/>
      <c r="AK76" s="825"/>
      <c r="AL76" s="825"/>
      <c r="AM76" s="825"/>
    </row>
    <row r="77" spans="1:39" ht="12.75" customHeight="1">
      <c r="A77" s="623"/>
      <c r="B77" s="624"/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5"/>
      <c r="AH77" s="947"/>
      <c r="AI77" s="825"/>
      <c r="AJ77" s="825"/>
      <c r="AK77" s="825"/>
      <c r="AL77" s="825"/>
      <c r="AM77" s="825"/>
    </row>
    <row r="79" spans="1:39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</row>
    <row r="80" spans="1:39" ht="13.5" customHeight="1">
      <c r="A80" s="715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</row>
    <row r="81" spans="1:33" ht="12.75" customHeight="1">
      <c r="A81" s="715"/>
      <c r="B81" s="715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  <c r="S81" s="715"/>
      <c r="T81" s="715"/>
      <c r="U81" s="715"/>
      <c r="V81" s="715"/>
      <c r="W81" s="715"/>
      <c r="X81" s="715"/>
      <c r="Y81" s="715"/>
      <c r="Z81" s="715"/>
      <c r="AA81" s="715"/>
      <c r="AB81" s="715"/>
      <c r="AC81" s="715"/>
      <c r="AD81" s="715"/>
      <c r="AE81" s="715"/>
      <c r="AF81" s="715"/>
      <c r="AG81" s="715"/>
    </row>
    <row r="82" spans="1:33" ht="12.75" customHeight="1">
      <c r="A82" s="715"/>
      <c r="B82" s="715"/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5"/>
      <c r="T82" s="715"/>
      <c r="U82" s="715"/>
      <c r="V82" s="715"/>
      <c r="W82" s="715"/>
      <c r="X82" s="715"/>
      <c r="Y82" s="715"/>
      <c r="Z82" s="715"/>
      <c r="AA82" s="715"/>
      <c r="AB82" s="715"/>
      <c r="AC82" s="715"/>
      <c r="AD82" s="715"/>
      <c r="AE82" s="715"/>
      <c r="AF82" s="715"/>
      <c r="AG82" s="715"/>
    </row>
    <row r="83" spans="1:33" ht="15.75" customHeight="1">
      <c r="A83" s="715"/>
      <c r="B83" s="715"/>
      <c r="C83" s="715"/>
      <c r="D83" s="715"/>
      <c r="E83" s="715"/>
      <c r="F83" s="715"/>
      <c r="G83" s="715"/>
      <c r="H83" s="715"/>
      <c r="I83" s="715"/>
      <c r="J83" s="715"/>
      <c r="K83" s="715"/>
      <c r="L83" s="715"/>
      <c r="M83" s="715"/>
      <c r="N83" s="715"/>
      <c r="O83" s="715"/>
      <c r="P83" s="715"/>
      <c r="Q83" s="715"/>
      <c r="R83" s="715"/>
      <c r="S83" s="715"/>
      <c r="T83" s="715"/>
      <c r="U83" s="715"/>
      <c r="V83" s="715"/>
      <c r="W83" s="715"/>
      <c r="X83" s="715"/>
      <c r="Y83" s="715"/>
      <c r="Z83" s="715"/>
      <c r="AA83" s="715"/>
      <c r="AB83" s="715"/>
      <c r="AC83" s="715"/>
      <c r="AD83" s="715"/>
      <c r="AE83" s="715"/>
      <c r="AF83" s="715"/>
      <c r="AG83" s="715"/>
    </row>
    <row r="84" spans="1:33" ht="14.25" customHeight="1">
      <c r="A84" s="715"/>
      <c r="B84" s="715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  <c r="S84" s="715"/>
      <c r="T84" s="715"/>
      <c r="U84" s="715"/>
      <c r="V84" s="715"/>
      <c r="W84" s="715"/>
      <c r="X84" s="715"/>
      <c r="Y84" s="715"/>
      <c r="Z84" s="715"/>
      <c r="AA84" s="715"/>
      <c r="AB84" s="715"/>
      <c r="AC84" s="715"/>
      <c r="AD84" s="715"/>
      <c r="AE84" s="715"/>
      <c r="AF84" s="715"/>
      <c r="AG84" s="715"/>
    </row>
    <row r="85" spans="1:33" ht="14.25" customHeight="1">
      <c r="A85" s="715"/>
      <c r="B85" s="715"/>
      <c r="C85" s="715"/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  <c r="S85" s="715"/>
      <c r="T85" s="715"/>
      <c r="U85" s="715"/>
      <c r="V85" s="715"/>
      <c r="W85" s="715"/>
      <c r="X85" s="715"/>
      <c r="Y85" s="715"/>
      <c r="Z85" s="715"/>
      <c r="AA85" s="715"/>
      <c r="AB85" s="715"/>
      <c r="AC85" s="715"/>
      <c r="AD85" s="715"/>
      <c r="AE85" s="715"/>
      <c r="AF85" s="715"/>
      <c r="AG85" s="715"/>
    </row>
    <row r="86" spans="1:33" ht="14.25" customHeight="1">
      <c r="A86" s="715"/>
      <c r="B86" s="715"/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  <c r="S86" s="715"/>
      <c r="T86" s="715"/>
      <c r="U86" s="715"/>
      <c r="V86" s="715"/>
      <c r="W86" s="715"/>
      <c r="X86" s="715"/>
      <c r="Y86" s="715"/>
      <c r="Z86" s="715"/>
      <c r="AA86" s="715"/>
      <c r="AB86" s="715"/>
      <c r="AC86" s="715"/>
      <c r="AD86" s="715"/>
      <c r="AE86" s="715"/>
      <c r="AF86" s="715"/>
      <c r="AG86" s="715"/>
    </row>
  </sheetData>
  <sheetProtection algorithmName="SHA-512" hashValue="q55S+NwZPDuBFbgaqg9cV77M/a1g+jNBnoc/AiGHfMNaF8d0HwyRv2yCa1j2SxgRIFsLScHSyy9zcMcjOXlm1Q==" saltValue="AlXCuxqHWxK6e3rlbw4xwA==" spinCount="100000" sheet="1" formatCells="0" formatRows="0"/>
  <mergeCells count="86">
    <mergeCell ref="AH17:AH26"/>
    <mergeCell ref="A13:AG13"/>
    <mergeCell ref="A38:AG38"/>
    <mergeCell ref="A51:AG51"/>
    <mergeCell ref="A65:AG65"/>
    <mergeCell ref="AH56:AH66"/>
    <mergeCell ref="B56:AG56"/>
    <mergeCell ref="A39:N39"/>
    <mergeCell ref="P39:AG39"/>
    <mergeCell ref="B42:AG42"/>
    <mergeCell ref="A41:N41"/>
    <mergeCell ref="P41:AG41"/>
    <mergeCell ref="A55:N55"/>
    <mergeCell ref="P55:AG55"/>
    <mergeCell ref="A26:N26"/>
    <mergeCell ref="P26:AG26"/>
    <mergeCell ref="B17:AG17"/>
    <mergeCell ref="A15:N15"/>
    <mergeCell ref="P15:AG15"/>
    <mergeCell ref="A16:N16"/>
    <mergeCell ref="P16:AG16"/>
    <mergeCell ref="AJ4:AJ12"/>
    <mergeCell ref="AK4:AK12"/>
    <mergeCell ref="AL4:AL12"/>
    <mergeCell ref="AI1:AL1"/>
    <mergeCell ref="AI42:AI50"/>
    <mergeCell ref="AJ42:AJ50"/>
    <mergeCell ref="AK42:AK50"/>
    <mergeCell ref="AL42:AL50"/>
    <mergeCell ref="AI17:AI25"/>
    <mergeCell ref="AJ17:AJ25"/>
    <mergeCell ref="AK17:AK25"/>
    <mergeCell ref="AL17:AL25"/>
    <mergeCell ref="AI4:AI12"/>
    <mergeCell ref="AI29:AI37"/>
    <mergeCell ref="AJ29:AJ37"/>
    <mergeCell ref="AK29:AK37"/>
    <mergeCell ref="AI69:AI77"/>
    <mergeCell ref="AJ69:AJ77"/>
    <mergeCell ref="AK69:AK77"/>
    <mergeCell ref="AL69:AL77"/>
    <mergeCell ref="AI56:AI64"/>
    <mergeCell ref="AJ56:AJ64"/>
    <mergeCell ref="AK56:AK64"/>
    <mergeCell ref="AL56:AL64"/>
    <mergeCell ref="A3:AG3"/>
    <mergeCell ref="A1:AG2"/>
    <mergeCell ref="A80:AG86"/>
    <mergeCell ref="A70:AG77"/>
    <mergeCell ref="A57:AG64"/>
    <mergeCell ref="A43:AG50"/>
    <mergeCell ref="A18:AG25"/>
    <mergeCell ref="A40:N40"/>
    <mergeCell ref="P40:AG40"/>
    <mergeCell ref="A54:N54"/>
    <mergeCell ref="P54:AG54"/>
    <mergeCell ref="A67:N67"/>
    <mergeCell ref="P67:AG67"/>
    <mergeCell ref="A68:N68"/>
    <mergeCell ref="P68:AG68"/>
    <mergeCell ref="B69:AG69"/>
    <mergeCell ref="AH4:AH14"/>
    <mergeCell ref="B4:AG4"/>
    <mergeCell ref="A5:AG12"/>
    <mergeCell ref="A14:N14"/>
    <mergeCell ref="P14:AG14"/>
    <mergeCell ref="AH69:AH77"/>
    <mergeCell ref="AH42:AH53"/>
    <mergeCell ref="P66:AG66"/>
    <mergeCell ref="A53:N53"/>
    <mergeCell ref="P53:AG53"/>
    <mergeCell ref="A52:AG52"/>
    <mergeCell ref="A66:N66"/>
    <mergeCell ref="AL29:AL37"/>
    <mergeCell ref="A30:AG37"/>
    <mergeCell ref="A27:N27"/>
    <mergeCell ref="P27:AG27"/>
    <mergeCell ref="A28:N28"/>
    <mergeCell ref="P28:AG28"/>
    <mergeCell ref="B29:AG29"/>
    <mergeCell ref="AM69:AM77"/>
    <mergeCell ref="AM4:AM12"/>
    <mergeCell ref="AM17:AM25"/>
    <mergeCell ref="AM29:AM37"/>
    <mergeCell ref="AM42:AM50"/>
    <mergeCell ref="AM56:AM64"/>
  </mergeCells>
  <conditionalFormatting sqref="A5:AG12 A18:AG25 A43:AG50 A57:AG64 A70:AG77 A13">
    <cfRule type="containsText" dxfId="94" priority="31" operator="containsText" text="Uzupełnij">
      <formula>NOT(ISERROR(SEARCH("Uzupełnij",A5)))</formula>
    </cfRule>
  </conditionalFormatting>
  <conditionalFormatting sqref="P15:AG15">
    <cfRule type="containsText" dxfId="93" priority="30" operator="containsText" text="Uzupełnij">
      <formula>NOT(ISERROR(SEARCH("Uzupełnij",P15)))</formula>
    </cfRule>
  </conditionalFormatting>
  <conditionalFormatting sqref="P16:AG16">
    <cfRule type="containsText" dxfId="92" priority="24" operator="containsText" text="Uzupełnij">
      <formula>NOT(ISERROR(SEARCH("Uzupełnij",P16)))</formula>
    </cfRule>
  </conditionalFormatting>
  <conditionalFormatting sqref="P55:AG55">
    <cfRule type="containsText" dxfId="91" priority="15" operator="containsText" text="Uzupełnij">
      <formula>NOT(ISERROR(SEARCH("Uzupełnij",P55)))</formula>
    </cfRule>
  </conditionalFormatting>
  <conditionalFormatting sqref="P41:AG41">
    <cfRule type="containsText" dxfId="90" priority="18" operator="containsText" text="Uzupełnij">
      <formula>NOT(ISERROR(SEARCH("Uzupełnij",P41)))</formula>
    </cfRule>
  </conditionalFormatting>
  <conditionalFormatting sqref="P39:AG39">
    <cfRule type="containsBlanks" dxfId="89" priority="20">
      <formula>LEN(TRIM(P39))=0</formula>
    </cfRule>
  </conditionalFormatting>
  <conditionalFormatting sqref="P40:AG40">
    <cfRule type="containsText" dxfId="88" priority="19" operator="containsText" text="Uzupełnij">
      <formula>NOT(ISERROR(SEARCH("Uzupełnij",P40)))</formula>
    </cfRule>
  </conditionalFormatting>
  <conditionalFormatting sqref="P53:AG53">
    <cfRule type="containsBlanks" dxfId="87" priority="17">
      <formula>LEN(TRIM(P53))=0</formula>
    </cfRule>
  </conditionalFormatting>
  <conditionalFormatting sqref="P54:AG54">
    <cfRule type="containsText" dxfId="86" priority="16" operator="containsText" text="Uzupełnij">
      <formula>NOT(ISERROR(SEARCH("Uzupełnij",P54)))</formula>
    </cfRule>
  </conditionalFormatting>
  <conditionalFormatting sqref="P67:AG67">
    <cfRule type="containsText" dxfId="85" priority="14" operator="containsText" text="Uzupełnij">
      <formula>NOT(ISERROR(SEARCH("Uzupełnij",P67)))</formula>
    </cfRule>
  </conditionalFormatting>
  <conditionalFormatting sqref="P68:AG68">
    <cfRule type="containsText" dxfId="84" priority="13" operator="containsText" text="Uzupełnij">
      <formula>NOT(ISERROR(SEARCH("Uzupełnij",P68)))</formula>
    </cfRule>
  </conditionalFormatting>
  <conditionalFormatting sqref="P66:AG66 P14:AG14">
    <cfRule type="containsBlanks" dxfId="83" priority="12">
      <formula>LEN(TRIM(P14))=0</formula>
    </cfRule>
  </conditionalFormatting>
  <conditionalFormatting sqref="A38">
    <cfRule type="containsText" dxfId="82" priority="11" operator="containsText" text="Uzupełnij">
      <formula>NOT(ISERROR(SEARCH("Uzupełnij",A38)))</formula>
    </cfRule>
  </conditionalFormatting>
  <conditionalFormatting sqref="A51">
    <cfRule type="containsText" dxfId="81" priority="10" operator="containsText" text="Uzupełnij">
      <formula>NOT(ISERROR(SEARCH("Uzupełnij",A51)))</formula>
    </cfRule>
  </conditionalFormatting>
  <conditionalFormatting sqref="A65">
    <cfRule type="containsText" dxfId="80" priority="9" operator="containsText" text="Uzupełnij">
      <formula>NOT(ISERROR(SEARCH("Uzupełnij",A65)))</formula>
    </cfRule>
  </conditionalFormatting>
  <conditionalFormatting sqref="P28:AG28">
    <cfRule type="containsText" dxfId="79" priority="4" operator="containsText" text="uzupełnij">
      <formula>NOT(ISERROR(SEARCH("uzupełnij",P28)))</formula>
    </cfRule>
    <cfRule type="containsText" dxfId="78" priority="8" operator="containsText" text="Uzupełnij">
      <formula>NOT(ISERROR(SEARCH("Uzupełnij",P4)))</formula>
    </cfRule>
  </conditionalFormatting>
  <conditionalFormatting sqref="P26:AG26">
    <cfRule type="containsBlanks" dxfId="77" priority="3">
      <formula>LEN(TRIM(P26))=0</formula>
    </cfRule>
  </conditionalFormatting>
  <conditionalFormatting sqref="A5:AG12">
    <cfRule type="containsBlanks" dxfId="76" priority="2">
      <formula>LEN(TRIM(A5))=0</formula>
    </cfRule>
  </conditionalFormatting>
  <conditionalFormatting sqref="A30:AG37">
    <cfRule type="containsText" dxfId="75" priority="1" operator="containsText" text="Uzupełnij">
      <formula>NOT(ISERROR(SEARCH("Uzupełnij",A30)))</formula>
    </cfRule>
  </conditionalFormatting>
  <conditionalFormatting sqref="P27:AG27">
    <cfRule type="containsText" dxfId="74" priority="32" operator="containsText" text="uzupełnij">
      <formula>NOT(ISERROR(SEARCH("uzupełnij",P27)))</formula>
    </cfRule>
    <cfRule type="containsText" dxfId="73" priority="33" operator="containsText" text="Uzupełnij">
      <formula>NOT(ISERROR(SEARCH("Uzupełnij",#REF!)))</formula>
    </cfRule>
  </conditionalFormatting>
  <dataValidations count="3">
    <dataValidation allowBlank="1" showInputMessage="1" showErrorMessage="1" prompt="W przypadku braku wskaźnika należy wpisać:_x000a_Nie dotyczy" sqref="P28:AG28 P16:AG16 P41:AG41 P55:AG55 P68:AG68"/>
    <dataValidation type="list" allowBlank="1" showInputMessage="1" showErrorMessage="1" prompt="Wybierz z listy" sqref="P39:AG39">
      <formula1>pozneutral</formula1>
    </dataValidation>
    <dataValidation type="list" allowBlank="1" showInputMessage="1" showErrorMessage="1" prompt="Wybierz z listy" sqref="P66:AG66 P26:AG26 P14:AG14 P53:AG53">
      <formula1>taknie</formula1>
    </dataValidation>
  </dataValidations>
  <hyperlinks>
    <hyperlink ref="AH15" location="'VIII. Wskaźniki rezultatu'!D70" display="Przejdź do wskaźnika"/>
    <hyperlink ref="AH16" location="'VIII. Wskaźniki rezultatu'!D73" display="Przejdź do wskaźnika"/>
    <hyperlink ref="AH40" location="'VIII. Wskaźniki rezultatu'!D84" display="Przejdź do wskaźnika"/>
    <hyperlink ref="AH41" location="'VIII. Wskaźniki rezultatu'!D87" display="Przejdź do wskaźnika"/>
    <hyperlink ref="AH54" location="'VIII. Wskaźniki rezultatu'!D58" display="Przejdź do wskaźnika"/>
    <hyperlink ref="AH55" location="'VIII. Wskaźniki rezultatu'!D61" display="Przejdź do wskaźnika"/>
    <hyperlink ref="AH67" location="'VIII. Wskaźniki rezultatu'!D64" display="Przejdź do wskaźnika"/>
    <hyperlink ref="AH68" location="'VIII. Wskaźniki rezultatu'!D67" display="Przejdź do wskaźnika"/>
    <hyperlink ref="AH27" location="'VIII. Wskaźniki rezultatu'!D76" display="Przejdź do wskaźnika"/>
    <hyperlink ref="AH28" location="'VIII. Wskaźniki rezultatu'!D80" display="Przejdź do wskaźnika"/>
  </hyperlinks>
  <pageMargins left="0.7" right="0.63002450980392155" top="0.80208333333333337" bottom="0.75" header="0.3" footer="0.3"/>
  <pageSetup paperSize="9" scale="97" orientation="portrait" r:id="rId1"/>
  <headerFooter>
    <oddHeader>&amp;C&amp;G</oddHeader>
    <oddFooter>&amp;RStrona &amp;P z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Uzupełnij" id="{E148A439-BC84-4698-99A3-29C8C23D8B69}">
            <xm:f>NOT(ISERROR(SEARCH("Uzupełnij",'I. Informacje ogólne o projekci'!P3)))</xm:f>
            <x14:dxf>
              <font>
                <b/>
                <i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P27:AG28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Y117"/>
  <sheetViews>
    <sheetView showGridLines="0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4" sqref="H1:L1048576"/>
    </sheetView>
  </sheetViews>
  <sheetFormatPr defaultRowHeight="12.75"/>
  <cols>
    <col min="1" max="1" width="6" style="246" customWidth="1"/>
    <col min="2" max="2" width="28.140625" style="160" customWidth="1"/>
    <col min="3" max="4" width="12.85546875" style="260" customWidth="1"/>
    <col min="5" max="5" width="6.42578125" style="261" customWidth="1"/>
    <col min="6" max="6" width="16" style="160" customWidth="1"/>
    <col min="7" max="7" width="6.7109375" style="245" customWidth="1"/>
    <col min="8" max="8" width="21.5703125" style="262" hidden="1" customWidth="1"/>
    <col min="9" max="9" width="20.85546875" style="262" hidden="1" customWidth="1"/>
    <col min="10" max="10" width="23" style="262" hidden="1" customWidth="1"/>
    <col min="11" max="12" width="21.5703125" style="262" hidden="1" customWidth="1"/>
    <col min="13" max="16384" width="9.140625" style="245"/>
  </cols>
  <sheetData>
    <row r="1" spans="1:12" ht="15" customHeight="1">
      <c r="A1" s="634" t="s">
        <v>1511</v>
      </c>
      <c r="B1" s="634"/>
      <c r="C1" s="634"/>
      <c r="D1" s="634"/>
      <c r="E1" s="634"/>
      <c r="F1" s="634"/>
      <c r="H1" s="656" t="s">
        <v>1801</v>
      </c>
      <c r="I1" s="657"/>
      <c r="J1" s="657"/>
      <c r="K1" s="714"/>
      <c r="L1" s="403"/>
    </row>
    <row r="2" spans="1:12" ht="11.25" customHeight="1" thickBot="1">
      <c r="B2" s="247"/>
      <c r="C2" s="248"/>
      <c r="D2" s="249"/>
      <c r="E2" s="250"/>
      <c r="F2" s="248"/>
      <c r="H2" s="785"/>
      <c r="I2" s="987"/>
      <c r="J2" s="987"/>
      <c r="K2" s="787"/>
      <c r="L2" s="403"/>
    </row>
    <row r="3" spans="1:12" ht="15.75" customHeight="1" thickBot="1">
      <c r="A3" s="263"/>
      <c r="B3" s="264" t="s">
        <v>24</v>
      </c>
      <c r="C3" s="265"/>
      <c r="D3" s="265"/>
      <c r="E3" s="265"/>
      <c r="F3" s="266"/>
      <c r="H3" s="901"/>
      <c r="I3" s="902"/>
      <c r="J3" s="902"/>
      <c r="K3" s="903"/>
      <c r="L3" s="403"/>
    </row>
    <row r="4" spans="1:12" ht="48" customHeight="1" thickBot="1">
      <c r="A4" s="267"/>
      <c r="B4" s="268" t="s">
        <v>25</v>
      </c>
      <c r="C4" s="269" t="s">
        <v>2</v>
      </c>
      <c r="D4" s="269" t="s">
        <v>3</v>
      </c>
      <c r="E4" s="975" t="s">
        <v>14</v>
      </c>
      <c r="F4" s="976"/>
      <c r="H4" s="341" t="str">
        <f>'I. Informacje ogólne o projekci'!$AH$2</f>
        <v>Ekspert od innowacyjności 1</v>
      </c>
      <c r="I4" s="341" t="str">
        <f>'I. Informacje ogólne o projekci'!$AI$2</f>
        <v>Ekspert od innowacyjności 2</v>
      </c>
      <c r="J4" s="341" t="str">
        <f>'I. Informacje ogólne o projekci'!$AJ$2</f>
        <v>Ekspert od innowacyjności 3</v>
      </c>
      <c r="K4" s="341" t="str">
        <f>'I. Informacje ogólne o projekci'!$AK$2</f>
        <v>Ekspert finansowy</v>
      </c>
      <c r="L4" s="395" t="str">
        <f>'I. Informacje ogólne o projekci'!$AL$2</f>
        <v>Uwagi MFiPR</v>
      </c>
    </row>
    <row r="5" spans="1:12" ht="52.5" customHeight="1">
      <c r="A5" s="270"/>
      <c r="B5" s="271" t="s">
        <v>29</v>
      </c>
      <c r="C5" s="272" t="s">
        <v>26</v>
      </c>
      <c r="D5" s="273">
        <v>0</v>
      </c>
      <c r="E5" s="362" t="s">
        <v>1262</v>
      </c>
      <c r="F5" s="381"/>
      <c r="H5" s="955"/>
      <c r="I5" s="955"/>
      <c r="J5" s="955"/>
      <c r="K5" s="955"/>
      <c r="L5" s="955"/>
    </row>
    <row r="6" spans="1:12" ht="33.75" customHeight="1">
      <c r="A6" s="363" t="s">
        <v>1263</v>
      </c>
      <c r="B6" s="961" t="s">
        <v>27</v>
      </c>
      <c r="C6" s="961"/>
      <c r="D6" s="962"/>
      <c r="E6" s="962"/>
      <c r="F6" s="963"/>
      <c r="H6" s="955"/>
      <c r="I6" s="955"/>
      <c r="J6" s="955"/>
      <c r="K6" s="955"/>
      <c r="L6" s="955"/>
    </row>
    <row r="7" spans="1:12" ht="23.25" customHeight="1" thickBot="1">
      <c r="A7" s="274"/>
      <c r="B7" s="957"/>
      <c r="C7" s="957"/>
      <c r="D7" s="957"/>
      <c r="E7" s="957"/>
      <c r="F7" s="958"/>
      <c r="H7" s="955"/>
      <c r="I7" s="955"/>
      <c r="J7" s="955"/>
      <c r="K7" s="955"/>
      <c r="L7" s="955"/>
    </row>
    <row r="8" spans="1:12" ht="53.25" customHeight="1">
      <c r="A8" s="270"/>
      <c r="B8" s="271" t="s">
        <v>28</v>
      </c>
      <c r="C8" s="272" t="s">
        <v>26</v>
      </c>
      <c r="D8" s="273">
        <v>0</v>
      </c>
      <c r="E8" s="362" t="s">
        <v>1264</v>
      </c>
      <c r="F8" s="381"/>
      <c r="H8" s="955"/>
      <c r="I8" s="955"/>
      <c r="J8" s="955"/>
      <c r="K8" s="955"/>
      <c r="L8" s="955"/>
    </row>
    <row r="9" spans="1:12" ht="35.25" customHeight="1">
      <c r="A9" s="363" t="s">
        <v>1265</v>
      </c>
      <c r="B9" s="961" t="s">
        <v>27</v>
      </c>
      <c r="C9" s="961"/>
      <c r="D9" s="962"/>
      <c r="E9" s="962"/>
      <c r="F9" s="963"/>
      <c r="H9" s="955"/>
      <c r="I9" s="955"/>
      <c r="J9" s="955"/>
      <c r="K9" s="955"/>
      <c r="L9" s="955"/>
    </row>
    <row r="10" spans="1:12" ht="23.25" customHeight="1" thickBot="1">
      <c r="A10" s="274"/>
      <c r="B10" s="957"/>
      <c r="C10" s="957"/>
      <c r="D10" s="957"/>
      <c r="E10" s="957"/>
      <c r="F10" s="958"/>
      <c r="H10" s="955"/>
      <c r="I10" s="955"/>
      <c r="J10" s="955"/>
      <c r="K10" s="955"/>
      <c r="L10" s="955"/>
    </row>
    <row r="11" spans="1:12" ht="52.5" customHeight="1">
      <c r="A11" s="270"/>
      <c r="B11" s="271" t="s">
        <v>30</v>
      </c>
      <c r="C11" s="272" t="s">
        <v>26</v>
      </c>
      <c r="D11" s="273">
        <v>0</v>
      </c>
      <c r="E11" s="362" t="s">
        <v>1266</v>
      </c>
      <c r="F11" s="381"/>
      <c r="H11" s="955"/>
      <c r="I11" s="955"/>
      <c r="J11" s="955"/>
      <c r="K11" s="955"/>
      <c r="L11" s="955"/>
    </row>
    <row r="12" spans="1:12" ht="33" customHeight="1">
      <c r="A12" s="363" t="s">
        <v>1267</v>
      </c>
      <c r="B12" s="961" t="s">
        <v>27</v>
      </c>
      <c r="C12" s="961"/>
      <c r="D12" s="962"/>
      <c r="E12" s="962"/>
      <c r="F12" s="963"/>
      <c r="H12" s="955"/>
      <c r="I12" s="955"/>
      <c r="J12" s="955"/>
      <c r="K12" s="955"/>
      <c r="L12" s="955"/>
    </row>
    <row r="13" spans="1:12" ht="28.5" customHeight="1" thickBot="1">
      <c r="A13" s="274"/>
      <c r="B13" s="957"/>
      <c r="C13" s="957"/>
      <c r="D13" s="957"/>
      <c r="E13" s="957"/>
      <c r="F13" s="958"/>
      <c r="H13" s="955"/>
      <c r="I13" s="955"/>
      <c r="J13" s="955"/>
      <c r="K13" s="955"/>
      <c r="L13" s="955"/>
    </row>
    <row r="14" spans="1:12" ht="66" customHeight="1">
      <c r="A14" s="270"/>
      <c r="B14" s="271" t="s">
        <v>31</v>
      </c>
      <c r="C14" s="272" t="s">
        <v>26</v>
      </c>
      <c r="D14" s="273">
        <v>0</v>
      </c>
      <c r="E14" s="362" t="s">
        <v>1268</v>
      </c>
      <c r="F14" s="381"/>
      <c r="H14" s="955"/>
      <c r="I14" s="955"/>
      <c r="J14" s="955"/>
      <c r="K14" s="955"/>
      <c r="L14" s="955"/>
    </row>
    <row r="15" spans="1:12" ht="36" customHeight="1">
      <c r="A15" s="363" t="s">
        <v>1269</v>
      </c>
      <c r="B15" s="961" t="s">
        <v>27</v>
      </c>
      <c r="C15" s="961"/>
      <c r="D15" s="962"/>
      <c r="E15" s="962"/>
      <c r="F15" s="963"/>
      <c r="H15" s="955"/>
      <c r="I15" s="955"/>
      <c r="J15" s="955"/>
      <c r="K15" s="955"/>
      <c r="L15" s="955"/>
    </row>
    <row r="16" spans="1:12" ht="26.25" customHeight="1" thickBot="1">
      <c r="A16" s="274"/>
      <c r="B16" s="957"/>
      <c r="C16" s="957"/>
      <c r="D16" s="957"/>
      <c r="E16" s="957"/>
      <c r="F16" s="958"/>
      <c r="H16" s="955"/>
      <c r="I16" s="955"/>
      <c r="J16" s="955"/>
      <c r="K16" s="955"/>
      <c r="L16" s="955"/>
    </row>
    <row r="17" spans="1:12" ht="49.5" customHeight="1">
      <c r="A17" s="270"/>
      <c r="B17" s="271" t="s">
        <v>32</v>
      </c>
      <c r="C17" s="272" t="s">
        <v>33</v>
      </c>
      <c r="D17" s="273">
        <v>0</v>
      </c>
      <c r="E17" s="362" t="s">
        <v>1270</v>
      </c>
      <c r="F17" s="382">
        <f>'V. Aspekty Finansowe'!$U$16-'V. Aspekty Finansowe'!$U$20</f>
        <v>0</v>
      </c>
      <c r="H17" s="955"/>
      <c r="I17" s="956"/>
      <c r="J17" s="956"/>
      <c r="K17" s="956"/>
      <c r="L17" s="956"/>
    </row>
    <row r="18" spans="1:12" ht="30.75" customHeight="1">
      <c r="A18" s="363" t="s">
        <v>1271</v>
      </c>
      <c r="B18" s="961" t="s">
        <v>27</v>
      </c>
      <c r="C18" s="961"/>
      <c r="D18" s="962"/>
      <c r="E18" s="962"/>
      <c r="F18" s="963"/>
      <c r="H18" s="955"/>
      <c r="I18" s="956"/>
      <c r="J18" s="956"/>
      <c r="K18" s="956"/>
      <c r="L18" s="956"/>
    </row>
    <row r="19" spans="1:12" ht="23.25" customHeight="1" thickBot="1">
      <c r="A19" s="274"/>
      <c r="B19" s="957"/>
      <c r="C19" s="957"/>
      <c r="D19" s="957"/>
      <c r="E19" s="957"/>
      <c r="F19" s="958"/>
      <c r="H19" s="955"/>
      <c r="I19" s="956"/>
      <c r="J19" s="956"/>
      <c r="K19" s="956"/>
      <c r="L19" s="956"/>
    </row>
    <row r="20" spans="1:12" ht="61.5" customHeight="1">
      <c r="A20" s="275"/>
      <c r="B20" s="276" t="s">
        <v>34</v>
      </c>
      <c r="C20" s="272" t="s">
        <v>33</v>
      </c>
      <c r="D20" s="273">
        <f>SUM(D21:D22)</f>
        <v>0</v>
      </c>
      <c r="E20" s="362" t="s">
        <v>1272</v>
      </c>
      <c r="F20" s="383">
        <f>SUM(F21:F22)</f>
        <v>0</v>
      </c>
      <c r="H20" s="988"/>
      <c r="I20" s="952"/>
      <c r="J20" s="952"/>
      <c r="K20" s="952"/>
      <c r="L20" s="952"/>
    </row>
    <row r="21" spans="1:12" ht="24.75" customHeight="1">
      <c r="A21" s="277"/>
      <c r="B21" s="278" t="s">
        <v>35</v>
      </c>
      <c r="C21" s="279" t="s">
        <v>33</v>
      </c>
      <c r="D21" s="280">
        <v>0</v>
      </c>
      <c r="E21" s="361" t="s">
        <v>1273</v>
      </c>
      <c r="F21" s="384"/>
      <c r="H21" s="989"/>
      <c r="I21" s="953"/>
      <c r="J21" s="953"/>
      <c r="K21" s="953"/>
      <c r="L21" s="953"/>
    </row>
    <row r="22" spans="1:12" ht="37.5" customHeight="1">
      <c r="A22" s="277"/>
      <c r="B22" s="278" t="s">
        <v>36</v>
      </c>
      <c r="C22" s="279" t="s">
        <v>33</v>
      </c>
      <c r="D22" s="280">
        <v>0</v>
      </c>
      <c r="E22" s="361" t="s">
        <v>1274</v>
      </c>
      <c r="F22" s="384"/>
      <c r="H22" s="989"/>
      <c r="I22" s="953"/>
      <c r="J22" s="953"/>
      <c r="K22" s="953"/>
      <c r="L22" s="953"/>
    </row>
    <row r="23" spans="1:12" ht="37.5" customHeight="1">
      <c r="A23" s="364" t="s">
        <v>1275</v>
      </c>
      <c r="B23" s="977" t="s">
        <v>27</v>
      </c>
      <c r="C23" s="977"/>
      <c r="D23" s="978"/>
      <c r="E23" s="978"/>
      <c r="F23" s="979"/>
      <c r="H23" s="989"/>
      <c r="I23" s="953"/>
      <c r="J23" s="953"/>
      <c r="K23" s="953"/>
      <c r="L23" s="953"/>
    </row>
    <row r="24" spans="1:12" ht="27.75" customHeight="1" thickBot="1">
      <c r="A24" s="274"/>
      <c r="B24" s="957"/>
      <c r="C24" s="957"/>
      <c r="D24" s="957"/>
      <c r="E24" s="957"/>
      <c r="F24" s="958"/>
      <c r="H24" s="990"/>
      <c r="I24" s="954"/>
      <c r="J24" s="954"/>
      <c r="K24" s="954"/>
      <c r="L24" s="954"/>
    </row>
    <row r="25" spans="1:12" ht="37.5" customHeight="1">
      <c r="A25" s="270"/>
      <c r="B25" s="271" t="s">
        <v>37</v>
      </c>
      <c r="C25" s="272" t="s">
        <v>26</v>
      </c>
      <c r="D25" s="273">
        <v>0</v>
      </c>
      <c r="E25" s="362" t="s">
        <v>1276</v>
      </c>
      <c r="F25" s="381"/>
      <c r="H25" s="988"/>
      <c r="I25" s="952"/>
      <c r="J25" s="952"/>
      <c r="K25" s="952"/>
      <c r="L25" s="952"/>
    </row>
    <row r="26" spans="1:12" ht="32.25" customHeight="1">
      <c r="A26" s="363" t="s">
        <v>1845</v>
      </c>
      <c r="B26" s="961" t="s">
        <v>27</v>
      </c>
      <c r="C26" s="961"/>
      <c r="D26" s="962"/>
      <c r="E26" s="962"/>
      <c r="F26" s="963"/>
      <c r="H26" s="989"/>
      <c r="I26" s="953"/>
      <c r="J26" s="953"/>
      <c r="K26" s="953"/>
      <c r="L26" s="953"/>
    </row>
    <row r="27" spans="1:12" ht="23.25" customHeight="1" thickBot="1">
      <c r="A27" s="282"/>
      <c r="B27" s="984"/>
      <c r="C27" s="984"/>
      <c r="D27" s="984"/>
      <c r="E27" s="984"/>
      <c r="F27" s="985"/>
      <c r="H27" s="990"/>
      <c r="I27" s="954"/>
      <c r="J27" s="954"/>
      <c r="K27" s="954"/>
      <c r="L27" s="954"/>
    </row>
    <row r="28" spans="1:12" ht="63">
      <c r="A28" s="270"/>
      <c r="B28" s="271" t="s">
        <v>1464</v>
      </c>
      <c r="C28" s="272" t="s">
        <v>26</v>
      </c>
      <c r="D28" s="273">
        <v>0</v>
      </c>
      <c r="E28" s="362" t="s">
        <v>1846</v>
      </c>
      <c r="F28" s="381"/>
      <c r="H28" s="988"/>
      <c r="I28" s="952"/>
      <c r="J28" s="952"/>
      <c r="K28" s="952"/>
      <c r="L28" s="952"/>
    </row>
    <row r="29" spans="1:12" ht="35.25" customHeight="1">
      <c r="A29" s="363" t="s">
        <v>1847</v>
      </c>
      <c r="B29" s="961" t="s">
        <v>27</v>
      </c>
      <c r="C29" s="961"/>
      <c r="D29" s="962"/>
      <c r="E29" s="962"/>
      <c r="F29" s="963"/>
      <c r="H29" s="989"/>
      <c r="I29" s="953"/>
      <c r="J29" s="953"/>
      <c r="K29" s="953"/>
      <c r="L29" s="953"/>
    </row>
    <row r="30" spans="1:12" ht="23.25" customHeight="1" thickBot="1">
      <c r="A30" s="274"/>
      <c r="B30" s="957"/>
      <c r="C30" s="957"/>
      <c r="D30" s="957"/>
      <c r="E30" s="957"/>
      <c r="F30" s="958"/>
      <c r="H30" s="989"/>
      <c r="I30" s="953"/>
      <c r="J30" s="953"/>
      <c r="K30" s="953"/>
      <c r="L30" s="953"/>
    </row>
    <row r="31" spans="1:12" ht="23.25" customHeight="1" thickBot="1">
      <c r="A31" s="966"/>
      <c r="B31" s="966"/>
      <c r="C31" s="966"/>
      <c r="D31" s="966"/>
      <c r="E31" s="966"/>
      <c r="F31" s="967"/>
      <c r="H31" s="251"/>
      <c r="I31" s="252"/>
      <c r="J31" s="252"/>
      <c r="K31" s="253"/>
      <c r="L31" s="253"/>
    </row>
    <row r="32" spans="1:12" ht="34.5" customHeight="1" thickBot="1">
      <c r="A32" s="970" t="s">
        <v>1805</v>
      </c>
      <c r="B32" s="971"/>
      <c r="C32" s="358" t="s">
        <v>1277</v>
      </c>
      <c r="D32" s="968"/>
      <c r="E32" s="968"/>
      <c r="F32" s="969"/>
      <c r="H32" s="254"/>
      <c r="I32" s="255"/>
      <c r="J32" s="255"/>
      <c r="K32" s="256"/>
      <c r="L32" s="256"/>
    </row>
    <row r="33" spans="1:12" ht="30.75" customHeight="1" thickBot="1">
      <c r="A33" s="972" t="s">
        <v>38</v>
      </c>
      <c r="B33" s="973"/>
      <c r="C33" s="973"/>
      <c r="D33" s="973"/>
      <c r="E33" s="973"/>
      <c r="F33" s="974"/>
      <c r="H33" s="254"/>
      <c r="I33" s="255"/>
      <c r="J33" s="255"/>
      <c r="K33" s="256"/>
      <c r="L33" s="256"/>
    </row>
    <row r="34" spans="1:12" ht="31.5">
      <c r="A34" s="283"/>
      <c r="B34" s="284" t="s">
        <v>25</v>
      </c>
      <c r="C34" s="285" t="s">
        <v>2</v>
      </c>
      <c r="D34" s="285" t="s">
        <v>3</v>
      </c>
      <c r="E34" s="964" t="s">
        <v>14</v>
      </c>
      <c r="F34" s="965"/>
      <c r="H34" s="254"/>
      <c r="I34" s="255"/>
      <c r="J34" s="255"/>
      <c r="K34" s="256"/>
      <c r="L34" s="256"/>
    </row>
    <row r="35" spans="1:12" ht="23.25" customHeight="1">
      <c r="A35" s="359" t="s">
        <v>1278</v>
      </c>
      <c r="B35" s="286"/>
      <c r="C35" s="360" t="s">
        <v>1279</v>
      </c>
      <c r="D35" s="360" t="s">
        <v>1280</v>
      </c>
      <c r="E35" s="361" t="s">
        <v>1281</v>
      </c>
      <c r="F35" s="287"/>
      <c r="H35" s="257"/>
      <c r="I35" s="258"/>
      <c r="J35" s="258"/>
      <c r="K35" s="259"/>
      <c r="L35" s="259"/>
    </row>
    <row r="36" spans="1:12" ht="36" customHeight="1">
      <c r="A36" s="288"/>
      <c r="B36" s="289" t="str">
        <f>IF($D$32="tak","Uzupełnij nazwę wskaźnika","Nie dotyczy")</f>
        <v>Nie dotyczy</v>
      </c>
      <c r="C36" s="290" t="str">
        <f>IF(B$36="nie dotyczy","Nie dotyczy  ","Uzupełnij jednostkę miary")</f>
        <v xml:space="preserve">Nie dotyczy  </v>
      </c>
      <c r="D36" s="290" t="str">
        <f>IF($B36="nie dotyczy","Nie dotyczy ","Uzupełnij wartość bazową")</f>
        <v xml:space="preserve">Nie dotyczy </v>
      </c>
      <c r="E36" s="980" t="str">
        <f>IF($B36="nie dotyczy","Nie dotyczy ","Uzupełnij wartość docelową")</f>
        <v xml:space="preserve">Nie dotyczy </v>
      </c>
      <c r="F36" s="981"/>
      <c r="H36" s="989"/>
      <c r="I36" s="953"/>
      <c r="J36" s="953"/>
      <c r="K36" s="953"/>
      <c r="L36" s="953"/>
    </row>
    <row r="37" spans="1:12" ht="38.25" customHeight="1">
      <c r="A37" s="281"/>
      <c r="B37" s="977" t="s">
        <v>27</v>
      </c>
      <c r="C37" s="977"/>
      <c r="D37" s="978"/>
      <c r="E37" s="978"/>
      <c r="F37" s="979"/>
      <c r="H37" s="989"/>
      <c r="I37" s="953"/>
      <c r="J37" s="953"/>
      <c r="K37" s="953"/>
      <c r="L37" s="953"/>
    </row>
    <row r="38" spans="1:12" ht="23.25" customHeight="1" thickBot="1">
      <c r="A38" s="274"/>
      <c r="B38" s="959" t="str">
        <f>IF($B36="nie dotyczy","Nie dotyczy","Uzupełnij uzasadnienie")</f>
        <v>Nie dotyczy</v>
      </c>
      <c r="C38" s="959" t="str">
        <f>IF($B$36&lt;&gt;0,"  ","Nie dotyczy")</f>
        <v xml:space="preserve">  </v>
      </c>
      <c r="D38" s="959" t="str">
        <f>IF($B$36&lt;&gt;0,"  ","Nie dotyczy")</f>
        <v xml:space="preserve">  </v>
      </c>
      <c r="E38" s="959" t="str">
        <f>IF($B$36&lt;&gt;0,"  ","Nie dotyczy")</f>
        <v xml:space="preserve">  </v>
      </c>
      <c r="F38" s="960" t="str">
        <f>IF($B$36&lt;&gt;0,"  ","Nie dotyczy")</f>
        <v xml:space="preserve">  </v>
      </c>
      <c r="H38" s="990"/>
      <c r="I38" s="954"/>
      <c r="J38" s="954"/>
      <c r="K38" s="954"/>
      <c r="L38" s="954"/>
    </row>
    <row r="39" spans="1:12" ht="36" customHeight="1">
      <c r="A39" s="291"/>
      <c r="B39" s="289" t="str">
        <f>IF($D$32="tak","Uzupełnij nazwę wskaźnika","Nie dotyczy")</f>
        <v>Nie dotyczy</v>
      </c>
      <c r="C39" s="292" t="str">
        <f>IF(B39="nie dotyczy","Nie dotyczy  ","Uzupełnij jednostkę miary")</f>
        <v xml:space="preserve">Nie dotyczy  </v>
      </c>
      <c r="D39" s="292" t="str">
        <f>IF($B39="nie dotyczy","Nie dotyczy ","Uzupełnij wartość bazową")</f>
        <v xml:space="preserve">Nie dotyczy </v>
      </c>
      <c r="E39" s="982" t="str">
        <f>IF($B39="nie dotyczy","Nie dotyczy ","Uzupełnij wartość docelową")</f>
        <v xml:space="preserve">Nie dotyczy </v>
      </c>
      <c r="F39" s="983"/>
      <c r="G39" s="986"/>
      <c r="H39" s="988"/>
      <c r="I39" s="952"/>
      <c r="J39" s="952"/>
      <c r="K39" s="952"/>
      <c r="L39" s="952"/>
    </row>
    <row r="40" spans="1:12" ht="33.75" customHeight="1">
      <c r="A40" s="281"/>
      <c r="B40" s="977" t="s">
        <v>27</v>
      </c>
      <c r="C40" s="977"/>
      <c r="D40" s="978"/>
      <c r="E40" s="978"/>
      <c r="F40" s="979"/>
      <c r="G40" s="986"/>
      <c r="H40" s="989"/>
      <c r="I40" s="953"/>
      <c r="J40" s="953"/>
      <c r="K40" s="953"/>
      <c r="L40" s="953"/>
    </row>
    <row r="41" spans="1:12" ht="23.25" customHeight="1" thickBot="1">
      <c r="A41" s="274"/>
      <c r="B41" s="959" t="str">
        <f>IF($B39="nie dotyczy","Nie dotyczy","Uzupełnij uzasadnienie")</f>
        <v>Nie dotyczy</v>
      </c>
      <c r="C41" s="959" t="str">
        <f>IF($B$36&lt;&gt;0,"  ","Nie dotyczy")</f>
        <v xml:space="preserve">  </v>
      </c>
      <c r="D41" s="959" t="str">
        <f>IF($B$36&lt;&gt;0,"  ","Nie dotyczy")</f>
        <v xml:space="preserve">  </v>
      </c>
      <c r="E41" s="959" t="str">
        <f>IF($B$36&lt;&gt;0,"  ","Nie dotyczy")</f>
        <v xml:space="preserve">  </v>
      </c>
      <c r="F41" s="960" t="str">
        <f>IF($B$36&lt;&gt;0,"  ","Nie dotyczy")</f>
        <v xml:space="preserve">  </v>
      </c>
      <c r="G41" s="986"/>
      <c r="H41" s="990"/>
      <c r="I41" s="954"/>
      <c r="J41" s="954"/>
      <c r="K41" s="954"/>
      <c r="L41" s="954"/>
    </row>
    <row r="42" spans="1:12" ht="36" customHeight="1">
      <c r="A42" s="288"/>
      <c r="B42" s="289" t="str">
        <f>IF($D$32="tak","Uzupełnij nazwę wskaźnika","Nie dotyczy")</f>
        <v>Nie dotyczy</v>
      </c>
      <c r="C42" s="290" t="str">
        <f>IF(B$36="nie dotyczy","Nie dotyczy  ","Uzupełnij jednostkę miary")</f>
        <v xml:space="preserve">Nie dotyczy  </v>
      </c>
      <c r="D42" s="290" t="str">
        <f>IF($B42="nie dotyczy","Nie dotyczy ","Uzupełnij wartość bazową")</f>
        <v xml:space="preserve">Nie dotyczy </v>
      </c>
      <c r="E42" s="982" t="str">
        <f>IF($B42="nie dotyczy","Nie dotyczy ","Uzupełnij wartość docelową")</f>
        <v xml:space="preserve">Nie dotyczy </v>
      </c>
      <c r="F42" s="983"/>
      <c r="H42" s="989"/>
      <c r="I42" s="953"/>
      <c r="J42" s="953"/>
      <c r="K42" s="953"/>
      <c r="L42" s="953"/>
    </row>
    <row r="43" spans="1:12" ht="36" customHeight="1">
      <c r="A43" s="281"/>
      <c r="B43" s="977" t="s">
        <v>27</v>
      </c>
      <c r="C43" s="977"/>
      <c r="D43" s="978"/>
      <c r="E43" s="978"/>
      <c r="F43" s="979"/>
      <c r="H43" s="989"/>
      <c r="I43" s="953"/>
      <c r="J43" s="953"/>
      <c r="K43" s="953"/>
      <c r="L43" s="953"/>
    </row>
    <row r="44" spans="1:12" ht="23.25" customHeight="1" thickBot="1">
      <c r="A44" s="274"/>
      <c r="B44" s="959" t="str">
        <f>IF($B42="nie dotyczy","Nie dotyczy","Uzupełnij uzasadnienie")</f>
        <v>Nie dotyczy</v>
      </c>
      <c r="C44" s="959" t="str">
        <f>IF($B$36&lt;&gt;0,"  ","Nie dotyczy")</f>
        <v xml:space="preserve">  </v>
      </c>
      <c r="D44" s="959" t="str">
        <f>IF($B$36&lt;&gt;0,"  ","Nie dotyczy")</f>
        <v xml:space="preserve">  </v>
      </c>
      <c r="E44" s="959" t="str">
        <f>IF($B$36&lt;&gt;0,"  ","Nie dotyczy")</f>
        <v xml:space="preserve">  </v>
      </c>
      <c r="F44" s="960" t="str">
        <f>IF($B$36&lt;&gt;0,"  ","Nie dotyczy")</f>
        <v xml:space="preserve">  </v>
      </c>
      <c r="H44" s="990"/>
      <c r="I44" s="954"/>
      <c r="J44" s="954"/>
      <c r="K44" s="954"/>
      <c r="L44" s="954"/>
    </row>
    <row r="45" spans="1:12" ht="36" customHeight="1">
      <c r="A45" s="288"/>
      <c r="B45" s="289" t="str">
        <f>IF($D$32="tak","Uzupełnij nazwę wskaźnika","Nie dotyczy")</f>
        <v>Nie dotyczy</v>
      </c>
      <c r="C45" s="290" t="str">
        <f>IF(B$36="nie dotyczy","Nie dotyczy  ","Uzupełnij jednostkę miary")</f>
        <v xml:space="preserve">Nie dotyczy  </v>
      </c>
      <c r="D45" s="290" t="str">
        <f>IF($B45="nie dotyczy","Nie dotyczy ","Uzupełnij wartość bazową")</f>
        <v xml:space="preserve">Nie dotyczy </v>
      </c>
      <c r="E45" s="982" t="str">
        <f>IF($B45="nie dotyczy","Nie dotyczy ","Uzupełnij wartość docelową")</f>
        <v xml:space="preserve">Nie dotyczy </v>
      </c>
      <c r="F45" s="983"/>
      <c r="H45" s="989"/>
      <c r="I45" s="953"/>
      <c r="J45" s="953"/>
      <c r="K45" s="953"/>
      <c r="L45" s="953"/>
    </row>
    <row r="46" spans="1:12" ht="34.5" customHeight="1">
      <c r="A46" s="281"/>
      <c r="B46" s="977" t="s">
        <v>27</v>
      </c>
      <c r="C46" s="977"/>
      <c r="D46" s="978"/>
      <c r="E46" s="978"/>
      <c r="F46" s="979"/>
      <c r="H46" s="989"/>
      <c r="I46" s="953"/>
      <c r="J46" s="953"/>
      <c r="K46" s="953"/>
      <c r="L46" s="953"/>
    </row>
    <row r="47" spans="1:12" ht="23.25" customHeight="1" thickBot="1">
      <c r="A47" s="274"/>
      <c r="B47" s="959" t="str">
        <f>IF($B45="nie dotyczy","Nie dotyczy","Uzupełnij uzasadnienie")</f>
        <v>Nie dotyczy</v>
      </c>
      <c r="C47" s="959" t="str">
        <f>IF($B$36&lt;&gt;0,"  ","Nie dotyczy")</f>
        <v xml:space="preserve">  </v>
      </c>
      <c r="D47" s="959" t="str">
        <f>IF($B$36&lt;&gt;0,"  ","Nie dotyczy")</f>
        <v xml:space="preserve">  </v>
      </c>
      <c r="E47" s="959" t="str">
        <f>IF($B$36&lt;&gt;0,"  ","Nie dotyczy")</f>
        <v xml:space="preserve">  </v>
      </c>
      <c r="F47" s="960" t="str">
        <f>IF($B$36&lt;&gt;0,"  ","Nie dotyczy")</f>
        <v xml:space="preserve">  </v>
      </c>
      <c r="H47" s="990"/>
      <c r="I47" s="954"/>
      <c r="J47" s="954"/>
      <c r="K47" s="954"/>
      <c r="L47" s="954"/>
    </row>
    <row r="48" spans="1:12" ht="36" customHeight="1">
      <c r="A48" s="288"/>
      <c r="B48" s="289" t="str">
        <f>IF($D$32="tak","Uzupełnij nazwę wskaźnika","Nie dotyczy")</f>
        <v>Nie dotyczy</v>
      </c>
      <c r="C48" s="290" t="str">
        <f>IF(B$36="nie dotyczy","Nie dotyczy  ","Uzupełnij jednostkę miary")</f>
        <v xml:space="preserve">Nie dotyczy  </v>
      </c>
      <c r="D48" s="290" t="str">
        <f>IF($B48="nie dotyczy","Nie dotyczy ","Uzupełnij wartość bazową")</f>
        <v xml:space="preserve">Nie dotyczy </v>
      </c>
      <c r="E48" s="982" t="str">
        <f>IF($B48="nie dotyczy","Nie dotyczy ","Uzupełnij wartość docelową")</f>
        <v xml:space="preserve">Nie dotyczy </v>
      </c>
      <c r="F48" s="983"/>
      <c r="H48" s="989"/>
      <c r="I48" s="953"/>
      <c r="J48" s="953"/>
      <c r="K48" s="953"/>
      <c r="L48" s="953"/>
    </row>
    <row r="49" spans="1:12" ht="34.5" customHeight="1">
      <c r="A49" s="281"/>
      <c r="B49" s="977" t="s">
        <v>27</v>
      </c>
      <c r="C49" s="977"/>
      <c r="D49" s="978"/>
      <c r="E49" s="978"/>
      <c r="F49" s="979"/>
      <c r="H49" s="989"/>
      <c r="I49" s="953"/>
      <c r="J49" s="953"/>
      <c r="K49" s="953"/>
      <c r="L49" s="953"/>
    </row>
    <row r="50" spans="1:12" ht="23.25" customHeight="1" thickBot="1">
      <c r="A50" s="274"/>
      <c r="B50" s="959" t="str">
        <f>IF($B48="nie dotyczy","Nie dotyczy","Uzupełnij uzasadnienie")</f>
        <v>Nie dotyczy</v>
      </c>
      <c r="C50" s="959" t="str">
        <f>IF($B$36&lt;&gt;0,"  ","Nie dotyczy")</f>
        <v xml:space="preserve">  </v>
      </c>
      <c r="D50" s="959" t="str">
        <f>IF($B$36&lt;&gt;0,"  ","Nie dotyczy")</f>
        <v xml:space="preserve">  </v>
      </c>
      <c r="E50" s="959" t="str">
        <f>IF($B$36&lt;&gt;0,"  ","Nie dotyczy")</f>
        <v xml:space="preserve">  </v>
      </c>
      <c r="F50" s="960" t="str">
        <f>IF($B$36&lt;&gt;0,"  ","Nie dotyczy")</f>
        <v xml:space="preserve">  </v>
      </c>
      <c r="H50" s="990"/>
      <c r="I50" s="954"/>
      <c r="J50" s="954"/>
      <c r="K50" s="954"/>
      <c r="L50" s="954"/>
    </row>
    <row r="51" spans="1:12" ht="36" customHeight="1">
      <c r="A51" s="288"/>
      <c r="B51" s="289" t="str">
        <f>IF($D$32="tak","Uzupełnij nazwę wskaźnika","Nie dotyczy")</f>
        <v>Nie dotyczy</v>
      </c>
      <c r="C51" s="290" t="str">
        <f>IF(B$36="nie dotyczy","Nie dotyczy  ","Uzupełnij jednostkę miary")</f>
        <v xml:space="preserve">Nie dotyczy  </v>
      </c>
      <c r="D51" s="290" t="str">
        <f>IF($B51="nie dotyczy","Nie dotyczy ","Uzupełnij wartość bazową")</f>
        <v xml:space="preserve">Nie dotyczy </v>
      </c>
      <c r="E51" s="982" t="str">
        <f>IF($B51="nie dotyczy","Nie dotyczy ","Uzupełnij wartość docelową")</f>
        <v xml:space="preserve">Nie dotyczy </v>
      </c>
      <c r="F51" s="983"/>
      <c r="H51" s="989"/>
      <c r="I51" s="953"/>
      <c r="J51" s="953"/>
      <c r="K51" s="953"/>
      <c r="L51" s="953"/>
    </row>
    <row r="52" spans="1:12" ht="34.5" customHeight="1">
      <c r="A52" s="281"/>
      <c r="B52" s="977" t="s">
        <v>27</v>
      </c>
      <c r="C52" s="977"/>
      <c r="D52" s="978"/>
      <c r="E52" s="978"/>
      <c r="F52" s="979"/>
      <c r="H52" s="989"/>
      <c r="I52" s="953"/>
      <c r="J52" s="953"/>
      <c r="K52" s="953"/>
      <c r="L52" s="953"/>
    </row>
    <row r="53" spans="1:12" ht="23.25" customHeight="1" thickBot="1">
      <c r="A53" s="274"/>
      <c r="B53" s="959" t="str">
        <f>IF($B51="nie dotyczy","Nie dotyczy","Uzupełnij uzasadnienie")</f>
        <v>Nie dotyczy</v>
      </c>
      <c r="C53" s="959" t="str">
        <f>IF($B$36&lt;&gt;0,"  ","Nie dotyczy")</f>
        <v xml:space="preserve">  </v>
      </c>
      <c r="D53" s="959" t="str">
        <f>IF($B$36&lt;&gt;0,"  ","Nie dotyczy")</f>
        <v xml:space="preserve">  </v>
      </c>
      <c r="E53" s="959" t="str">
        <f>IF($B$36&lt;&gt;0,"  ","Nie dotyczy")</f>
        <v xml:space="preserve">  </v>
      </c>
      <c r="F53" s="960" t="str">
        <f>IF($B$36&lt;&gt;0,"  ","Nie dotyczy")</f>
        <v xml:space="preserve">  </v>
      </c>
      <c r="H53" s="990"/>
      <c r="I53" s="954"/>
      <c r="J53" s="954"/>
      <c r="K53" s="954"/>
      <c r="L53" s="954"/>
    </row>
    <row r="54" spans="1:12" ht="36" customHeight="1">
      <c r="A54" s="288"/>
      <c r="B54" s="289" t="str">
        <f>IF($D$32="tak","Uzupełnij nazwę wskaźnika","Nie dotyczy")</f>
        <v>Nie dotyczy</v>
      </c>
      <c r="C54" s="290" t="str">
        <f>IF(B$36="nie dotyczy","Nie dotyczy  ","Uzupełnij jednostkę miary")</f>
        <v xml:space="preserve">Nie dotyczy  </v>
      </c>
      <c r="D54" s="290" t="str">
        <f>IF($B54="nie dotyczy","Nie dotyczy ","Uzupełnij wartość bazową")</f>
        <v xml:space="preserve">Nie dotyczy </v>
      </c>
      <c r="E54" s="982" t="str">
        <f>IF($B54="nie dotyczy","Nie dotyczy ","Uzupełnij wartość docelową")</f>
        <v xml:space="preserve">Nie dotyczy </v>
      </c>
      <c r="F54" s="983"/>
      <c r="H54" s="989"/>
      <c r="I54" s="953"/>
      <c r="J54" s="953"/>
      <c r="K54" s="953"/>
      <c r="L54" s="953"/>
    </row>
    <row r="55" spans="1:12" ht="33" customHeight="1">
      <c r="A55" s="281"/>
      <c r="B55" s="977" t="s">
        <v>27</v>
      </c>
      <c r="C55" s="977"/>
      <c r="D55" s="978"/>
      <c r="E55" s="978"/>
      <c r="F55" s="979"/>
      <c r="H55" s="989"/>
      <c r="I55" s="953"/>
      <c r="J55" s="953"/>
      <c r="K55" s="953"/>
      <c r="L55" s="953"/>
    </row>
    <row r="56" spans="1:12" ht="23.25" customHeight="1" thickBot="1">
      <c r="A56" s="274"/>
      <c r="B56" s="959" t="str">
        <f>IF($B54="nie dotyczy","Nie dotyczy","Uzupełnij uzasadnienie")</f>
        <v>Nie dotyczy</v>
      </c>
      <c r="C56" s="959" t="str">
        <f>IF($B$36&lt;&gt;0,"  ","Nie dotyczy")</f>
        <v xml:space="preserve">  </v>
      </c>
      <c r="D56" s="959" t="str">
        <f>IF($B$36&lt;&gt;0,"  ","Nie dotyczy")</f>
        <v xml:space="preserve">  </v>
      </c>
      <c r="E56" s="959" t="str">
        <f>IF($B$36&lt;&gt;0,"  ","Nie dotyczy")</f>
        <v xml:space="preserve">  </v>
      </c>
      <c r="F56" s="960" t="str">
        <f>IF($B$36&lt;&gt;0,"  ","Nie dotyczy")</f>
        <v xml:space="preserve">  </v>
      </c>
      <c r="H56" s="990"/>
      <c r="I56" s="954"/>
      <c r="J56" s="954"/>
      <c r="K56" s="954"/>
      <c r="L56" s="954"/>
    </row>
    <row r="117" spans="25:25">
      <c r="Y117" s="245">
        <v>2</v>
      </c>
    </row>
  </sheetData>
  <sheetProtection algorithmName="SHA-512" hashValue="MEQZx04elqdn9R5Fvm52zlL7RbfktLz5Bl3aKwlia/Km50NBpRGSd3DmPROOfYaIE4EP3Qy/DitpplVkJ1AkGw==" saltValue="ONxHap/9q/DL6cSE0Pfdaw==" spinCount="100000" sheet="1" formatCells="0" formatRows="0"/>
  <mergeCells count="121">
    <mergeCell ref="H36:H38"/>
    <mergeCell ref="E42:F42"/>
    <mergeCell ref="E45:F45"/>
    <mergeCell ref="E48:F48"/>
    <mergeCell ref="H42:H44"/>
    <mergeCell ref="I42:I44"/>
    <mergeCell ref="J42:J44"/>
    <mergeCell ref="K42:K44"/>
    <mergeCell ref="B43:F43"/>
    <mergeCell ref="B44:F44"/>
    <mergeCell ref="H45:H47"/>
    <mergeCell ref="I45:I47"/>
    <mergeCell ref="J45:J47"/>
    <mergeCell ref="K45:K47"/>
    <mergeCell ref="B46:F46"/>
    <mergeCell ref="B47:F47"/>
    <mergeCell ref="H48:H50"/>
    <mergeCell ref="I48:I50"/>
    <mergeCell ref="J48:J50"/>
    <mergeCell ref="K48:K50"/>
    <mergeCell ref="B49:F49"/>
    <mergeCell ref="B50:F50"/>
    <mergeCell ref="I36:I38"/>
    <mergeCell ref="J36:J38"/>
    <mergeCell ref="H51:H53"/>
    <mergeCell ref="I51:I53"/>
    <mergeCell ref="J51:J53"/>
    <mergeCell ref="K51:K53"/>
    <mergeCell ref="B52:F52"/>
    <mergeCell ref="B53:F53"/>
    <mergeCell ref="E51:F51"/>
    <mergeCell ref="H54:H56"/>
    <mergeCell ref="I54:I56"/>
    <mergeCell ref="J54:J56"/>
    <mergeCell ref="K54:K56"/>
    <mergeCell ref="B55:F55"/>
    <mergeCell ref="B56:F56"/>
    <mergeCell ref="E54:F54"/>
    <mergeCell ref="K36:K38"/>
    <mergeCell ref="K11:K13"/>
    <mergeCell ref="J25:J27"/>
    <mergeCell ref="I17:I19"/>
    <mergeCell ref="J17:J19"/>
    <mergeCell ref="K17:K19"/>
    <mergeCell ref="I25:I27"/>
    <mergeCell ref="I11:I13"/>
    <mergeCell ref="J11:J13"/>
    <mergeCell ref="G39:G41"/>
    <mergeCell ref="H1:K3"/>
    <mergeCell ref="K39:K41"/>
    <mergeCell ref="I39:I41"/>
    <mergeCell ref="J39:J41"/>
    <mergeCell ref="I28:I30"/>
    <mergeCell ref="J28:J30"/>
    <mergeCell ref="K28:K30"/>
    <mergeCell ref="H28:H30"/>
    <mergeCell ref="H25:H27"/>
    <mergeCell ref="K25:K27"/>
    <mergeCell ref="J20:J24"/>
    <mergeCell ref="K20:K24"/>
    <mergeCell ref="H20:H24"/>
    <mergeCell ref="I20:I24"/>
    <mergeCell ref="K14:K16"/>
    <mergeCell ref="K5:K7"/>
    <mergeCell ref="I8:I10"/>
    <mergeCell ref="J8:J10"/>
    <mergeCell ref="K8:K10"/>
    <mergeCell ref="H39:H41"/>
    <mergeCell ref="H5:H7"/>
    <mergeCell ref="H8:H10"/>
    <mergeCell ref="H11:H13"/>
    <mergeCell ref="I5:I7"/>
    <mergeCell ref="J5:J7"/>
    <mergeCell ref="H14:H16"/>
    <mergeCell ref="H17:H19"/>
    <mergeCell ref="I14:I16"/>
    <mergeCell ref="J14:J16"/>
    <mergeCell ref="B27:F27"/>
    <mergeCell ref="B18:F18"/>
    <mergeCell ref="B19:F19"/>
    <mergeCell ref="B15:F15"/>
    <mergeCell ref="B16:F16"/>
    <mergeCell ref="B23:F23"/>
    <mergeCell ref="B7:F7"/>
    <mergeCell ref="B6:F6"/>
    <mergeCell ref="B9:F9"/>
    <mergeCell ref="B13:F13"/>
    <mergeCell ref="B10:F10"/>
    <mergeCell ref="A1:F1"/>
    <mergeCell ref="B24:F24"/>
    <mergeCell ref="B41:F41"/>
    <mergeCell ref="B26:F26"/>
    <mergeCell ref="E34:F34"/>
    <mergeCell ref="A31:F31"/>
    <mergeCell ref="B29:F29"/>
    <mergeCell ref="B30:F30"/>
    <mergeCell ref="D32:F32"/>
    <mergeCell ref="A32:B32"/>
    <mergeCell ref="A33:F33"/>
    <mergeCell ref="E4:F4"/>
    <mergeCell ref="B12:F12"/>
    <mergeCell ref="B37:F37"/>
    <mergeCell ref="B38:F38"/>
    <mergeCell ref="B40:F40"/>
    <mergeCell ref="E36:F36"/>
    <mergeCell ref="E39:F39"/>
    <mergeCell ref="L39:L41"/>
    <mergeCell ref="L42:L44"/>
    <mergeCell ref="L45:L47"/>
    <mergeCell ref="L48:L50"/>
    <mergeCell ref="L51:L53"/>
    <mergeCell ref="L54:L56"/>
    <mergeCell ref="L5:L7"/>
    <mergeCell ref="L8:L10"/>
    <mergeCell ref="L11:L13"/>
    <mergeCell ref="L14:L16"/>
    <mergeCell ref="L17:L19"/>
    <mergeCell ref="L20:L24"/>
    <mergeCell ref="L25:L27"/>
    <mergeCell ref="L28:L30"/>
    <mergeCell ref="L36:L38"/>
  </mergeCells>
  <conditionalFormatting sqref="F5 B7:F7 F8 B10:F10 F11 B13:F13 F14 B16:F16 F17 B19:F19 F21:F22 B24:F24 F25 B27:F27 F28 B30:F30 C36:E36 B38:F38">
    <cfRule type="containsBlanks" dxfId="71" priority="53">
      <formula>LEN(TRIM(B5))=0</formula>
    </cfRule>
  </conditionalFormatting>
  <conditionalFormatting sqref="B36:E36 B38:F38">
    <cfRule type="containsText" dxfId="70" priority="52" operator="containsText" text="uzupełnij">
      <formula>NOT(ISERROR(SEARCH("uzupełnij",B36)))</formula>
    </cfRule>
  </conditionalFormatting>
  <conditionalFormatting sqref="C39:E39 B41:F41">
    <cfRule type="containsBlanks" dxfId="69" priority="51">
      <formula>LEN(TRIM(B39))=0</formula>
    </cfRule>
  </conditionalFormatting>
  <conditionalFormatting sqref="C39:E39 B41:F41">
    <cfRule type="containsText" dxfId="68" priority="50" operator="containsText" text="uzupełnij">
      <formula>NOT(ISERROR(SEARCH("uzupełnij",B39)))</formula>
    </cfRule>
  </conditionalFormatting>
  <conditionalFormatting sqref="B39">
    <cfRule type="containsText" dxfId="67" priority="37" operator="containsText" text="uzupełnij">
      <formula>NOT(ISERROR(SEARCH("uzupełnij",B39)))</formula>
    </cfRule>
  </conditionalFormatting>
  <conditionalFormatting sqref="D32">
    <cfRule type="containsBlanks" dxfId="66" priority="36">
      <formula>LEN(TRIM(D32))=0</formula>
    </cfRule>
  </conditionalFormatting>
  <conditionalFormatting sqref="C54:E54 B56:F56">
    <cfRule type="containsBlanks" dxfId="65" priority="10">
      <formula>LEN(TRIM(B54))=0</formula>
    </cfRule>
  </conditionalFormatting>
  <conditionalFormatting sqref="B54:E54 B56:F56">
    <cfRule type="containsText" dxfId="64" priority="9" operator="containsText" text="uzupełnij">
      <formula>NOT(ISERROR(SEARCH("uzupełnij",B54)))</formula>
    </cfRule>
  </conditionalFormatting>
  <conditionalFormatting sqref="C51:E51 B53:F53">
    <cfRule type="containsBlanks" dxfId="63" priority="8">
      <formula>LEN(TRIM(B51))=0</formula>
    </cfRule>
  </conditionalFormatting>
  <conditionalFormatting sqref="B51:E51 B53:F53">
    <cfRule type="containsText" dxfId="62" priority="7" operator="containsText" text="uzupełnij">
      <formula>NOT(ISERROR(SEARCH("uzupełnij",B51)))</formula>
    </cfRule>
  </conditionalFormatting>
  <conditionalFormatting sqref="C48:E48 B50:F50">
    <cfRule type="containsBlanks" dxfId="61" priority="6">
      <formula>LEN(TRIM(B48))=0</formula>
    </cfRule>
  </conditionalFormatting>
  <conditionalFormatting sqref="B48:E48 B50:F50">
    <cfRule type="containsText" dxfId="60" priority="5" operator="containsText" text="uzupełnij">
      <formula>NOT(ISERROR(SEARCH("uzupełnij",B48)))</formula>
    </cfRule>
  </conditionalFormatting>
  <conditionalFormatting sqref="C45:E45 B47:F47">
    <cfRule type="containsBlanks" dxfId="59" priority="4">
      <formula>LEN(TRIM(B45))=0</formula>
    </cfRule>
  </conditionalFormatting>
  <conditionalFormatting sqref="B45:E45 B47:F47">
    <cfRule type="containsText" dxfId="58" priority="3" operator="containsText" text="uzupełnij">
      <formula>NOT(ISERROR(SEARCH("uzupełnij",B45)))</formula>
    </cfRule>
  </conditionalFormatting>
  <conditionalFormatting sqref="C42:E42 B44:F44">
    <cfRule type="containsBlanks" dxfId="57" priority="2">
      <formula>LEN(TRIM(B42))=0</formula>
    </cfRule>
  </conditionalFormatting>
  <conditionalFormatting sqref="B42:E42 B44:F44">
    <cfRule type="containsText" dxfId="56" priority="1" operator="containsText" text="uzupełnij">
      <formula>NOT(ISERROR(SEARCH("uzupełnij",B42)))</formula>
    </cfRule>
  </conditionalFormatting>
  <dataValidations count="5">
    <dataValidation allowBlank="1" showInputMessage="1" showErrorMessage="1" prompt="W przypadku braku wskaźnika należy wpisać:_x000a_Nie dotyczy" sqref="B36 B39 B54 B51 B48 B45 B42"/>
    <dataValidation type="whole" operator="greaterThanOrEqual" allowBlank="1" showInputMessage="1" showErrorMessage="1" prompt="Wartość w formacie liczbowym (liczby całkowite)" sqref="F5:G5 F8:G8 F11:G11 F14:G14 F25:G25 F28:G28">
      <formula1>0</formula1>
    </dataValidation>
    <dataValidation type="decimal" operator="greaterThanOrEqual" allowBlank="1" showInputMessage="1" showErrorMessage="1" prompt="Wartość w formacie liczbowym" sqref="G54 F21:G22 D36:E36 G36 D39:E39 G39 D42:E42 G42 D45:E45 G45 D48:E48 G48 D51:E51 G51 D54:E54 G17">
      <formula1>0</formula1>
    </dataValidation>
    <dataValidation type="list" allowBlank="1" showInputMessage="1" showErrorMessage="1" prompt="Wybierz z listy" sqref="D32:G32">
      <formula1>taknie</formula1>
    </dataValidation>
    <dataValidation type="decimal" operator="greaterThanOrEqual" allowBlank="1" showInputMessage="1" showErrorMessage="1" prompt="Wartość obliczana jest automatycznie zgodnie z metodologią prezentacji wskaźnika poprzez pomniejszenie o kwotę dofinansowania wydatków całkowitych brutto." sqref="F17">
      <formula1>0</formula1>
    </dataValidation>
  </dataValidations>
  <pageMargins left="0.70866141732283472" right="0.70866141732283472" top="0.78740157480314965" bottom="0.74803149606299213" header="0.31496062992125984" footer="0.31496062992125984"/>
  <pageSetup paperSize="9" fitToHeight="0" orientation="portrait" r:id="rId1"/>
  <headerFooter>
    <oddHeader>&amp;C&amp;G</oddHeader>
    <oddFooter>&amp;RStrona &amp;P z &amp;N</oddFooter>
  </headerFooter>
  <rowBreaks count="1" manualBreakCount="1">
    <brk id="38" max="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AW609"/>
  <sheetViews>
    <sheetView showGridLines="0" zoomScaleNormal="100" zoomScaleSheetLayoutView="25" workbookViewId="0">
      <pane xSplit="41" ySplit="4" topLeftCell="AU5" activePane="bottomRight" state="frozen"/>
      <selection pane="topRight" activeCell="AP1" sqref="AP1"/>
      <selection pane="bottomLeft" activeCell="A5" sqref="A5"/>
      <selection pane="bottomRight" activeCell="AP5" sqref="AP1:AT1048576"/>
    </sheetView>
  </sheetViews>
  <sheetFormatPr defaultRowHeight="15"/>
  <cols>
    <col min="1" max="1" width="5.42578125" style="17" customWidth="1"/>
    <col min="2" max="2" width="17.42578125" style="26" customWidth="1"/>
    <col min="3" max="3" width="12.7109375" style="23" customWidth="1"/>
    <col min="4" max="4" width="5.7109375" style="18" customWidth="1"/>
    <col min="5" max="6" width="5.7109375" style="16" customWidth="1"/>
    <col min="7" max="36" width="4.140625" style="16" customWidth="1"/>
    <col min="37" max="37" width="5.5703125" style="18" customWidth="1"/>
    <col min="38" max="39" width="5.7109375" style="16" customWidth="1"/>
    <col min="40" max="40" width="9.42578125" style="55" customWidth="1"/>
    <col min="41" max="41" width="27" style="16" customWidth="1"/>
    <col min="42" max="46" width="20.140625" style="20" hidden="1" customWidth="1"/>
    <col min="47" max="16384" width="9.140625" style="18"/>
  </cols>
  <sheetData>
    <row r="1" spans="1:49" ht="14.25" customHeight="1">
      <c r="A1" s="1126" t="s">
        <v>0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  <c r="V1" s="1127"/>
      <c r="W1" s="1127"/>
      <c r="X1" s="1127"/>
      <c r="Y1" s="1127"/>
      <c r="Z1" s="1127"/>
      <c r="AA1" s="1127"/>
      <c r="AB1" s="1127"/>
      <c r="AC1" s="1127"/>
      <c r="AD1" s="1127"/>
      <c r="AE1" s="1127"/>
      <c r="AF1" s="1127"/>
      <c r="AG1" s="1127"/>
      <c r="AH1" s="1127"/>
      <c r="AI1" s="1127"/>
      <c r="AJ1" s="1127"/>
      <c r="AK1" s="1127"/>
      <c r="AL1" s="1127"/>
      <c r="AM1" s="1128"/>
      <c r="AN1" s="293"/>
      <c r="AO1" s="294"/>
      <c r="AP1" s="695" t="s">
        <v>1801</v>
      </c>
      <c r="AQ1" s="695"/>
      <c r="AR1" s="695"/>
      <c r="AS1" s="695"/>
      <c r="AT1" s="403"/>
      <c r="AU1" s="19"/>
    </row>
    <row r="2" spans="1:49" ht="63.75" customHeight="1" thickBot="1">
      <c r="A2" s="1129" t="s">
        <v>1823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1130"/>
      <c r="X2" s="1130"/>
      <c r="Y2" s="1130"/>
      <c r="Z2" s="1130"/>
      <c r="AA2" s="1130"/>
      <c r="AB2" s="1130"/>
      <c r="AC2" s="1130"/>
      <c r="AD2" s="1130"/>
      <c r="AE2" s="1130"/>
      <c r="AF2" s="1130"/>
      <c r="AG2" s="1130"/>
      <c r="AH2" s="1130"/>
      <c r="AI2" s="1130"/>
      <c r="AJ2" s="1130"/>
      <c r="AK2" s="1130"/>
      <c r="AL2" s="1130"/>
      <c r="AM2" s="1131"/>
      <c r="AN2" s="293"/>
      <c r="AO2" s="294"/>
      <c r="AP2" s="695"/>
      <c r="AQ2" s="695"/>
      <c r="AR2" s="695"/>
      <c r="AS2" s="695"/>
      <c r="AT2" s="403"/>
      <c r="AU2" s="19"/>
    </row>
    <row r="3" spans="1:49" ht="79.5" customHeight="1">
      <c r="A3" s="1093" t="s">
        <v>1</v>
      </c>
      <c r="B3" s="965"/>
      <c r="C3" s="1138" t="s">
        <v>2</v>
      </c>
      <c r="D3" s="1093" t="s">
        <v>3</v>
      </c>
      <c r="E3" s="1094"/>
      <c r="F3" s="1094"/>
      <c r="G3" s="1093" t="s">
        <v>1505</v>
      </c>
      <c r="H3" s="1094"/>
      <c r="I3" s="965"/>
      <c r="J3" s="1095" t="s">
        <v>4</v>
      </c>
      <c r="K3" s="1096"/>
      <c r="L3" s="1097"/>
      <c r="M3" s="1095" t="s">
        <v>5</v>
      </c>
      <c r="N3" s="1096"/>
      <c r="O3" s="1097"/>
      <c r="P3" s="1095" t="s">
        <v>6</v>
      </c>
      <c r="Q3" s="1096"/>
      <c r="R3" s="1097"/>
      <c r="S3" s="1093" t="s">
        <v>7</v>
      </c>
      <c r="T3" s="1094"/>
      <c r="U3" s="965"/>
      <c r="V3" s="1093" t="s">
        <v>8</v>
      </c>
      <c r="W3" s="1094"/>
      <c r="X3" s="965"/>
      <c r="Y3" s="1093" t="s">
        <v>9</v>
      </c>
      <c r="Z3" s="1094"/>
      <c r="AA3" s="965"/>
      <c r="AB3" s="1093" t="s">
        <v>10</v>
      </c>
      <c r="AC3" s="1094"/>
      <c r="AD3" s="965"/>
      <c r="AE3" s="1093" t="s">
        <v>11</v>
      </c>
      <c r="AF3" s="1094"/>
      <c r="AG3" s="965"/>
      <c r="AH3" s="1093" t="s">
        <v>12</v>
      </c>
      <c r="AI3" s="1094"/>
      <c r="AJ3" s="965"/>
      <c r="AK3" s="1094" t="s">
        <v>14</v>
      </c>
      <c r="AL3" s="1094"/>
      <c r="AM3" s="965"/>
      <c r="AN3" s="293"/>
      <c r="AO3" s="775" t="s">
        <v>44</v>
      </c>
      <c r="AP3" s="775" t="str">
        <f>'I. Informacje ogólne o projekci'!$AH$2</f>
        <v>Ekspert od innowacyjności 1</v>
      </c>
      <c r="AQ3" s="775" t="str">
        <f>'I. Informacje ogólne o projekci'!$AI$2</f>
        <v>Ekspert od innowacyjności 2</v>
      </c>
      <c r="AR3" s="775" t="str">
        <f>'I. Informacje ogólne o projekci'!$AJ$2</f>
        <v>Ekspert od innowacyjności 3</v>
      </c>
      <c r="AS3" s="775" t="str">
        <f>'I. Informacje ogólne o projekci'!$AK$2</f>
        <v>Ekspert finansowy</v>
      </c>
      <c r="AT3" s="775" t="str">
        <f>'I. Informacje ogólne o projekci'!$AL$2</f>
        <v>Uwagi MFiPR</v>
      </c>
      <c r="AU3" s="19"/>
      <c r="AV3" s="16"/>
      <c r="AW3" s="16"/>
    </row>
    <row r="4" spans="1:49" ht="28.5" customHeight="1" thickBot="1">
      <c r="A4" s="972"/>
      <c r="B4" s="974"/>
      <c r="C4" s="1139"/>
      <c r="D4" s="972"/>
      <c r="E4" s="973"/>
      <c r="F4" s="973"/>
      <c r="G4" s="1134" t="str">
        <f>IF($S$4-4&lt;2019,"Nie dotyczy",$S$4-4)</f>
        <v>Nie dotyczy</v>
      </c>
      <c r="H4" s="973"/>
      <c r="I4" s="974"/>
      <c r="J4" s="1134" t="str">
        <f>IF($S$4-3&lt;2019,"Nie dotyczy",$S$4-3)</f>
        <v>Nie dotyczy</v>
      </c>
      <c r="K4" s="973"/>
      <c r="L4" s="974"/>
      <c r="M4" s="1134" t="str">
        <f>IF($S$4-2&lt;2019,"Nie dotyczy",$S$4-2)</f>
        <v>Nie dotyczy</v>
      </c>
      <c r="N4" s="973"/>
      <c r="O4" s="974"/>
      <c r="P4" s="1134" t="str">
        <f>IF($S$4-1&lt;2019,"Nie dotyczy",$S$4-1)</f>
        <v>Nie dotyczy</v>
      </c>
      <c r="Q4" s="973"/>
      <c r="R4" s="974"/>
      <c r="S4" s="1134">
        <f>'I. Informacje ogólne o projekci'!Z110</f>
        <v>0</v>
      </c>
      <c r="T4" s="973"/>
      <c r="U4" s="974"/>
      <c r="V4" s="1134">
        <f>S4+1</f>
        <v>1</v>
      </c>
      <c r="W4" s="973"/>
      <c r="X4" s="974"/>
      <c r="Y4" s="1134">
        <f>S4+2</f>
        <v>2</v>
      </c>
      <c r="Z4" s="973"/>
      <c r="AA4" s="974"/>
      <c r="AB4" s="1134">
        <f>S4+3</f>
        <v>3</v>
      </c>
      <c r="AC4" s="973"/>
      <c r="AD4" s="974"/>
      <c r="AE4" s="972" t="str">
        <f>IF('II. Identyfikacja Wnioskodawcy'!$P$25&lt;&gt;Słowniki!$K$19,"Nie dotyczy",S4+4)</f>
        <v>Nie dotyczy</v>
      </c>
      <c r="AF4" s="973"/>
      <c r="AG4" s="974"/>
      <c r="AH4" s="972" t="str">
        <f>IF('II. Identyfikacja Wnioskodawcy'!$P$25&lt;&gt;Słowniki!$K$19,"Nie dotyczy",S4+5)</f>
        <v>Nie dotyczy</v>
      </c>
      <c r="AI4" s="973"/>
      <c r="AJ4" s="974"/>
      <c r="AK4" s="973"/>
      <c r="AL4" s="973"/>
      <c r="AM4" s="974"/>
      <c r="AN4" s="293"/>
      <c r="AO4" s="1141"/>
      <c r="AP4" s="998" t="str">
        <f>'I. Informacje ogólne o projekci'!$AH$2</f>
        <v>Ekspert od innowacyjności 1</v>
      </c>
      <c r="AQ4" s="998" t="str">
        <f>'I. Informacje ogólne o projekci'!$AI$2</f>
        <v>Ekspert od innowacyjności 2</v>
      </c>
      <c r="AR4" s="998" t="str">
        <f>'I. Informacje ogólne o projekci'!$AJ$2</f>
        <v>Ekspert od innowacyjności 3</v>
      </c>
      <c r="AS4" s="998" t="str">
        <f>'I. Informacje ogólne o projekci'!$AK$2</f>
        <v>Ekspert finansowy</v>
      </c>
      <c r="AT4" s="998" t="str">
        <f>'I. Informacje ogólne o projekci'!$AK$2</f>
        <v>Ekspert finansowy</v>
      </c>
      <c r="AU4" s="19"/>
      <c r="AV4" s="16"/>
      <c r="AW4" s="16"/>
    </row>
    <row r="5" spans="1:49" ht="18.75" customHeight="1" thickBot="1">
      <c r="A5" s="972" t="s">
        <v>1465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X5" s="973"/>
      <c r="Y5" s="973"/>
      <c r="Z5" s="973"/>
      <c r="AA5" s="973"/>
      <c r="AB5" s="973"/>
      <c r="AC5" s="973"/>
      <c r="AD5" s="973"/>
      <c r="AE5" s="973"/>
      <c r="AF5" s="973"/>
      <c r="AG5" s="973"/>
      <c r="AH5" s="973"/>
      <c r="AI5" s="973"/>
      <c r="AJ5" s="973"/>
      <c r="AK5" s="1027"/>
      <c r="AL5" s="1027"/>
      <c r="AM5" s="976"/>
      <c r="AN5" s="293"/>
      <c r="AO5" s="295"/>
      <c r="AP5" s="296"/>
      <c r="AQ5" s="296"/>
      <c r="AR5" s="296"/>
      <c r="AS5" s="297"/>
      <c r="AT5" s="297"/>
      <c r="AU5" s="19"/>
      <c r="AV5" s="16"/>
      <c r="AW5" s="16"/>
    </row>
    <row r="6" spans="1:49" ht="19.5" customHeight="1">
      <c r="A6" s="1102" t="s">
        <v>2047</v>
      </c>
      <c r="B6" s="1103"/>
      <c r="C6" s="1117" t="s">
        <v>13</v>
      </c>
      <c r="D6" s="371" t="s">
        <v>2046</v>
      </c>
      <c r="E6" s="299"/>
      <c r="F6" s="300"/>
      <c r="G6" s="380"/>
      <c r="H6" s="380"/>
      <c r="I6" s="380"/>
      <c r="J6" s="1099"/>
      <c r="K6" s="1100"/>
      <c r="L6" s="1101"/>
      <c r="M6" s="1099"/>
      <c r="N6" s="1100"/>
      <c r="O6" s="1101"/>
      <c r="P6" s="1099"/>
      <c r="Q6" s="1100"/>
      <c r="R6" s="1101"/>
      <c r="S6" s="1099"/>
      <c r="T6" s="1100"/>
      <c r="U6" s="1101"/>
      <c r="V6" s="1099"/>
      <c r="W6" s="1100"/>
      <c r="X6" s="1101"/>
      <c r="Y6" s="1099"/>
      <c r="Z6" s="1100"/>
      <c r="AA6" s="1101"/>
      <c r="AB6" s="1099"/>
      <c r="AC6" s="1100"/>
      <c r="AD6" s="1101"/>
      <c r="AE6" s="1099"/>
      <c r="AF6" s="1100"/>
      <c r="AG6" s="1101"/>
      <c r="AH6" s="1099"/>
      <c r="AI6" s="1100"/>
      <c r="AJ6" s="1101"/>
      <c r="AK6" s="1113" t="s">
        <v>1282</v>
      </c>
      <c r="AL6" s="1114"/>
      <c r="AM6" s="1115"/>
      <c r="AN6" s="293"/>
      <c r="AO6" s="1059"/>
      <c r="AP6" s="999"/>
      <c r="AQ6" s="999"/>
      <c r="AR6" s="999"/>
      <c r="AS6" s="999"/>
      <c r="AT6" s="999"/>
      <c r="AU6" s="48"/>
      <c r="AV6" s="16"/>
      <c r="AW6" s="16"/>
    </row>
    <row r="7" spans="1:49" ht="33.75" customHeight="1">
      <c r="A7" s="1086"/>
      <c r="B7" s="707"/>
      <c r="C7" s="1118"/>
      <c r="D7" s="1122">
        <f>E7+F7</f>
        <v>0</v>
      </c>
      <c r="E7" s="1123"/>
      <c r="F7" s="1124"/>
      <c r="G7" s="1037">
        <f>IF(G$4="Nie dotyczy",0," ")</f>
        <v>0</v>
      </c>
      <c r="H7" s="1038"/>
      <c r="I7" s="1039"/>
      <c r="J7" s="1037">
        <f>IF(J$4="Nie dotyczy",0," ")</f>
        <v>0</v>
      </c>
      <c r="K7" s="1038"/>
      <c r="L7" s="1039"/>
      <c r="M7" s="1037">
        <f>IF(M$4="Nie dotyczy",0," ")</f>
        <v>0</v>
      </c>
      <c r="N7" s="1038"/>
      <c r="O7" s="1039"/>
      <c r="P7" s="1037"/>
      <c r="Q7" s="1038"/>
      <c r="R7" s="1039"/>
      <c r="S7" s="1037"/>
      <c r="T7" s="1038"/>
      <c r="U7" s="1039"/>
      <c r="V7" s="1037"/>
      <c r="W7" s="1038"/>
      <c r="X7" s="1039"/>
      <c r="Y7" s="1037"/>
      <c r="Z7" s="1038"/>
      <c r="AA7" s="1039"/>
      <c r="AB7" s="1037"/>
      <c r="AC7" s="1038"/>
      <c r="AD7" s="1039"/>
      <c r="AE7" s="1037">
        <f>IF(AE$4="Nie dotyczy",0," ")</f>
        <v>0</v>
      </c>
      <c r="AF7" s="1038"/>
      <c r="AG7" s="1039"/>
      <c r="AH7" s="1037">
        <f>IF(AH$4="Nie dotyczy",0," ")</f>
        <v>0</v>
      </c>
      <c r="AI7" s="1038"/>
      <c r="AJ7" s="1039"/>
      <c r="AK7" s="1037"/>
      <c r="AL7" s="1038"/>
      <c r="AM7" s="1119"/>
      <c r="AN7" s="293"/>
      <c r="AO7" s="1060"/>
      <c r="AP7" s="1000"/>
      <c r="AQ7" s="1000"/>
      <c r="AR7" s="1000"/>
      <c r="AS7" s="1000"/>
      <c r="AT7" s="1000"/>
      <c r="AU7" s="48"/>
      <c r="AV7" s="16"/>
      <c r="AW7" s="16"/>
    </row>
    <row r="8" spans="1:49" ht="45.75" customHeight="1">
      <c r="A8" s="1025" t="s">
        <v>20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1040"/>
      <c r="AN8" s="293"/>
      <c r="AO8" s="1060"/>
      <c r="AP8" s="1000"/>
      <c r="AQ8" s="1000"/>
      <c r="AR8" s="1000"/>
      <c r="AS8" s="1000"/>
      <c r="AT8" s="1000"/>
      <c r="AU8" s="48"/>
      <c r="AV8" s="16"/>
      <c r="AW8" s="16"/>
    </row>
    <row r="9" spans="1:49" ht="40.5" customHeight="1" thickBot="1">
      <c r="A9" s="372" t="s">
        <v>1283</v>
      </c>
      <c r="B9" s="301" t="s">
        <v>163</v>
      </c>
      <c r="C9" s="1120"/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0"/>
      <c r="U9" s="1120"/>
      <c r="V9" s="1120"/>
      <c r="W9" s="1120"/>
      <c r="X9" s="1120"/>
      <c r="Y9" s="1120"/>
      <c r="Z9" s="1120"/>
      <c r="AA9" s="1120"/>
      <c r="AB9" s="1120"/>
      <c r="AC9" s="1120"/>
      <c r="AD9" s="1120"/>
      <c r="AE9" s="1120"/>
      <c r="AF9" s="1120"/>
      <c r="AG9" s="1120"/>
      <c r="AH9" s="1120"/>
      <c r="AI9" s="1120"/>
      <c r="AJ9" s="1120"/>
      <c r="AK9" s="1120"/>
      <c r="AL9" s="1120"/>
      <c r="AM9" s="1121"/>
      <c r="AN9" s="293"/>
      <c r="AO9" s="1060"/>
      <c r="AP9" s="1000"/>
      <c r="AQ9" s="1000"/>
      <c r="AR9" s="1000"/>
      <c r="AS9" s="1000"/>
      <c r="AT9" s="1000"/>
      <c r="AU9" s="48"/>
      <c r="AV9" s="16"/>
      <c r="AW9" s="16"/>
    </row>
    <row r="10" spans="1:49" ht="96.75" customHeight="1">
      <c r="A10" s="1049" t="s">
        <v>19</v>
      </c>
      <c r="B10" s="1050"/>
      <c r="C10" s="302" t="s">
        <v>13</v>
      </c>
      <c r="D10" s="373" t="s">
        <v>1284</v>
      </c>
      <c r="E10" s="1108">
        <v>0</v>
      </c>
      <c r="F10" s="1109"/>
      <c r="G10" s="1135">
        <f>IF(G$4="Nie dotyczy",0," ")</f>
        <v>0</v>
      </c>
      <c r="H10" s="1135"/>
      <c r="I10" s="1136"/>
      <c r="J10" s="1051">
        <f>IF(J$4="Nie dotyczy",0," ")</f>
        <v>0</v>
      </c>
      <c r="K10" s="1052"/>
      <c r="L10" s="1053"/>
      <c r="M10" s="1051">
        <f t="shared" ref="M10:S10" si="0">IF(M$4="Nie dotyczy",0," ")</f>
        <v>0</v>
      </c>
      <c r="N10" s="1052"/>
      <c r="O10" s="1053"/>
      <c r="P10" s="1051">
        <f t="shared" si="0"/>
        <v>0</v>
      </c>
      <c r="Q10" s="1052"/>
      <c r="R10" s="1053"/>
      <c r="S10" s="1051" t="str">
        <f t="shared" si="0"/>
        <v xml:space="preserve"> </v>
      </c>
      <c r="T10" s="1052"/>
      <c r="U10" s="1053"/>
      <c r="V10" s="1051" t="str">
        <f>IF(V$4="Nie dotyczy",0," ")</f>
        <v xml:space="preserve"> </v>
      </c>
      <c r="W10" s="1052"/>
      <c r="X10" s="1053"/>
      <c r="Y10" s="1051"/>
      <c r="Z10" s="1052"/>
      <c r="AA10" s="1053"/>
      <c r="AB10" s="1051" t="str">
        <f>IF(AB$4="Nie dotyczy",0," ")</f>
        <v xml:space="preserve"> </v>
      </c>
      <c r="AC10" s="1052"/>
      <c r="AD10" s="1053"/>
      <c r="AE10" s="1051">
        <f>IF(AE$4="Nie dotyczy",0," ")</f>
        <v>0</v>
      </c>
      <c r="AF10" s="1052"/>
      <c r="AG10" s="1053"/>
      <c r="AH10" s="1051">
        <f>IF(AH$4="Nie dotyczy",0," ")</f>
        <v>0</v>
      </c>
      <c r="AI10" s="1052"/>
      <c r="AJ10" s="1053"/>
      <c r="AK10" s="374" t="s">
        <v>1285</v>
      </c>
      <c r="AL10" s="1106"/>
      <c r="AM10" s="1107"/>
      <c r="AN10" s="293"/>
      <c r="AO10" s="1098"/>
      <c r="AP10" s="1001"/>
      <c r="AQ10" s="1001"/>
      <c r="AR10" s="1001"/>
      <c r="AS10" s="1001"/>
      <c r="AT10" s="1001"/>
      <c r="AU10" s="48"/>
      <c r="AV10" s="16"/>
      <c r="AW10" s="16"/>
    </row>
    <row r="11" spans="1:49" ht="50.25" customHeight="1">
      <c r="A11" s="1025" t="s">
        <v>20</v>
      </c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1040"/>
      <c r="AN11" s="293"/>
      <c r="AO11" s="1098"/>
      <c r="AP11" s="1001"/>
      <c r="AQ11" s="1001"/>
      <c r="AR11" s="1001"/>
      <c r="AS11" s="1001"/>
      <c r="AT11" s="1001"/>
      <c r="AU11" s="48"/>
      <c r="AV11" s="16"/>
      <c r="AW11" s="16"/>
    </row>
    <row r="12" spans="1:49" ht="35.1" customHeight="1" thickBot="1">
      <c r="A12" s="375" t="s">
        <v>1286</v>
      </c>
      <c r="B12" s="301" t="str">
        <f>$B$9</f>
        <v>Uzasadnienie:</v>
      </c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47"/>
      <c r="AK12" s="847"/>
      <c r="AL12" s="847"/>
      <c r="AM12" s="1018"/>
      <c r="AN12" s="293"/>
      <c r="AO12" s="1098"/>
      <c r="AP12" s="1001"/>
      <c r="AQ12" s="1001"/>
      <c r="AR12" s="1001"/>
      <c r="AS12" s="1001"/>
      <c r="AT12" s="1001"/>
      <c r="AU12" s="48"/>
      <c r="AV12" s="16"/>
      <c r="AW12" s="16"/>
    </row>
    <row r="13" spans="1:49" ht="121.5" customHeight="1">
      <c r="A13" s="1049" t="s">
        <v>21</v>
      </c>
      <c r="B13" s="1050"/>
      <c r="C13" s="302" t="s">
        <v>23</v>
      </c>
      <c r="D13" s="373" t="s">
        <v>1287</v>
      </c>
      <c r="E13" s="1064">
        <v>0</v>
      </c>
      <c r="F13" s="1065"/>
      <c r="G13" s="1035">
        <f>IF(G$4="Nie dotyczy",0," ")</f>
        <v>0</v>
      </c>
      <c r="H13" s="1035"/>
      <c r="I13" s="1035"/>
      <c r="J13" s="1067">
        <f>IF(J$4="Nie dotyczy",0," ")</f>
        <v>0</v>
      </c>
      <c r="K13" s="1067"/>
      <c r="L13" s="1068"/>
      <c r="M13" s="1066">
        <f>IF(M$4="Nie dotyczy",0," ")</f>
        <v>0</v>
      </c>
      <c r="N13" s="1067"/>
      <c r="O13" s="1068"/>
      <c r="P13" s="1066">
        <f>IF(P$4="Nie dotyczy",0," ")</f>
        <v>0</v>
      </c>
      <c r="Q13" s="1067"/>
      <c r="R13" s="1068"/>
      <c r="S13" s="1066" t="str">
        <f>IF(S$4="Nie dotyczy",0," ")</f>
        <v xml:space="preserve"> </v>
      </c>
      <c r="T13" s="1067"/>
      <c r="U13" s="1068"/>
      <c r="V13" s="1066" t="str">
        <f>IF(V$4="Nie dotyczy",0," ")</f>
        <v xml:space="preserve"> </v>
      </c>
      <c r="W13" s="1067"/>
      <c r="X13" s="1068"/>
      <c r="Y13" s="1066" t="str">
        <f>IF(Y$4="Nie dotyczy",0," ")</f>
        <v xml:space="preserve"> </v>
      </c>
      <c r="Z13" s="1067"/>
      <c r="AA13" s="1068"/>
      <c r="AB13" s="1066" t="str">
        <f>IF(AB$4="Nie dotyczy",0," ")</f>
        <v xml:space="preserve"> </v>
      </c>
      <c r="AC13" s="1067"/>
      <c r="AD13" s="1068"/>
      <c r="AE13" s="1066">
        <f>IF(AE$4="Nie dotyczy",0," ")</f>
        <v>0</v>
      </c>
      <c r="AF13" s="1067"/>
      <c r="AG13" s="1068"/>
      <c r="AH13" s="1066">
        <f>IF(AH$4="Nie dotyczy",0," ")</f>
        <v>0</v>
      </c>
      <c r="AI13" s="1067"/>
      <c r="AJ13" s="1068"/>
      <c r="AK13" s="303" t="s">
        <v>1288</v>
      </c>
      <c r="AL13" s="1031"/>
      <c r="AM13" s="1032"/>
      <c r="AN13" s="293"/>
      <c r="AO13" s="1042"/>
      <c r="AP13" s="1001"/>
      <c r="AQ13" s="1001"/>
      <c r="AR13" s="1001"/>
      <c r="AS13" s="1001"/>
      <c r="AT13" s="1001"/>
      <c r="AU13" s="48"/>
      <c r="AV13" s="16"/>
      <c r="AW13" s="16"/>
    </row>
    <row r="14" spans="1:49" ht="45.75" customHeight="1">
      <c r="A14" s="1025" t="s">
        <v>20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1040"/>
      <c r="AN14" s="293"/>
      <c r="AO14" s="1043"/>
      <c r="AP14" s="1001"/>
      <c r="AQ14" s="1001"/>
      <c r="AR14" s="1001"/>
      <c r="AS14" s="1001"/>
      <c r="AT14" s="1001"/>
      <c r="AU14" s="48"/>
      <c r="AV14" s="16"/>
      <c r="AW14" s="16"/>
    </row>
    <row r="15" spans="1:49" ht="35.1" customHeight="1" thickBot="1">
      <c r="A15" s="375" t="s">
        <v>1289</v>
      </c>
      <c r="B15" s="301" t="str">
        <f>$B$9</f>
        <v>Uzasadnienie:</v>
      </c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1018"/>
      <c r="AN15" s="293"/>
      <c r="AO15" s="1044"/>
      <c r="AP15" s="1001"/>
      <c r="AQ15" s="1001"/>
      <c r="AR15" s="1001"/>
      <c r="AS15" s="1001"/>
      <c r="AT15" s="1001"/>
      <c r="AU15" s="48"/>
      <c r="AV15" s="16"/>
      <c r="AW15" s="16"/>
    </row>
    <row r="16" spans="1:49" ht="137.25" customHeight="1">
      <c r="A16" s="1049" t="s">
        <v>22</v>
      </c>
      <c r="B16" s="1050"/>
      <c r="C16" s="302" t="s">
        <v>23</v>
      </c>
      <c r="D16" s="373" t="s">
        <v>1290</v>
      </c>
      <c r="E16" s="1064">
        <v>0</v>
      </c>
      <c r="F16" s="1065"/>
      <c r="G16" s="1010">
        <f>IF(G$4="Nie dotyczy",0," ")</f>
        <v>0</v>
      </c>
      <c r="H16" s="1011"/>
      <c r="I16" s="1012"/>
      <c r="J16" s="1067">
        <f>IF(J$4="Nie dotyczy",0," ")</f>
        <v>0</v>
      </c>
      <c r="K16" s="1067"/>
      <c r="L16" s="1068"/>
      <c r="M16" s="1066">
        <f>IF(M$4="Nie dotyczy",0," ")</f>
        <v>0</v>
      </c>
      <c r="N16" s="1067"/>
      <c r="O16" s="1068"/>
      <c r="P16" s="1066"/>
      <c r="Q16" s="1067"/>
      <c r="R16" s="1068"/>
      <c r="S16" s="1066" t="str">
        <f>IF(S$4="Nie dotyczy",0," ")</f>
        <v xml:space="preserve"> </v>
      </c>
      <c r="T16" s="1067"/>
      <c r="U16" s="1068"/>
      <c r="V16" s="1066" t="str">
        <f>IF(V$4="Nie dotyczy",0," ")</f>
        <v xml:space="preserve"> </v>
      </c>
      <c r="W16" s="1067"/>
      <c r="X16" s="1068"/>
      <c r="Y16" s="1066" t="str">
        <f>IF(Y$4="Nie dotyczy",0," ")</f>
        <v xml:space="preserve"> </v>
      </c>
      <c r="Z16" s="1067"/>
      <c r="AA16" s="1068"/>
      <c r="AB16" s="1066" t="str">
        <f>IF(AB$4="Nie dotyczy",0," ")</f>
        <v xml:space="preserve"> </v>
      </c>
      <c r="AC16" s="1067"/>
      <c r="AD16" s="1068"/>
      <c r="AE16" s="1066">
        <f>IF(AE$4="Nie dotyczy",0," ")</f>
        <v>0</v>
      </c>
      <c r="AF16" s="1067"/>
      <c r="AG16" s="1068"/>
      <c r="AH16" s="1066">
        <f>IF(AH$4="Nie dotyczy",0," ")</f>
        <v>0</v>
      </c>
      <c r="AI16" s="1067"/>
      <c r="AJ16" s="1068"/>
      <c r="AK16" s="374" t="s">
        <v>1291</v>
      </c>
      <c r="AL16" s="1031"/>
      <c r="AM16" s="1032"/>
      <c r="AN16" s="293"/>
      <c r="AO16" s="1042"/>
      <c r="AP16" s="1001"/>
      <c r="AQ16" s="1001"/>
      <c r="AR16" s="1001"/>
      <c r="AS16" s="1001"/>
      <c r="AT16" s="1001"/>
      <c r="AU16" s="48"/>
      <c r="AV16" s="16"/>
      <c r="AW16" s="16"/>
    </row>
    <row r="17" spans="1:49" ht="41.25" customHeight="1">
      <c r="A17" s="1025" t="s">
        <v>20</v>
      </c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1040"/>
      <c r="AN17" s="293"/>
      <c r="AO17" s="1043"/>
      <c r="AP17" s="1001"/>
      <c r="AQ17" s="1001"/>
      <c r="AR17" s="1001"/>
      <c r="AS17" s="1001"/>
      <c r="AT17" s="1001"/>
      <c r="AU17" s="48"/>
      <c r="AV17" s="16"/>
      <c r="AW17" s="16"/>
    </row>
    <row r="18" spans="1:49" ht="35.1" customHeight="1" thickBot="1">
      <c r="A18" s="375" t="s">
        <v>1292</v>
      </c>
      <c r="B18" s="301" t="str">
        <f>$B$9</f>
        <v>Uzasadnienie:</v>
      </c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47"/>
      <c r="AK18" s="847"/>
      <c r="AL18" s="847"/>
      <c r="AM18" s="1018"/>
      <c r="AN18" s="293"/>
      <c r="AO18" s="1044"/>
      <c r="AP18" s="1001"/>
      <c r="AQ18" s="1001"/>
      <c r="AR18" s="1001"/>
      <c r="AS18" s="1001"/>
      <c r="AT18" s="1001"/>
      <c r="AU18" s="48"/>
      <c r="AV18" s="16"/>
      <c r="AW18" s="16"/>
    </row>
    <row r="19" spans="1:49" ht="86.25" customHeight="1">
      <c r="A19" s="1049" t="s">
        <v>40</v>
      </c>
      <c r="B19" s="1050"/>
      <c r="C19" s="302" t="s">
        <v>33</v>
      </c>
      <c r="D19" s="373" t="s">
        <v>1293</v>
      </c>
      <c r="E19" s="1045"/>
      <c r="F19" s="1046"/>
      <c r="G19" s="1116">
        <f>IF(G$4="nie dotyczy",0," ")</f>
        <v>0</v>
      </c>
      <c r="H19" s="1045"/>
      <c r="I19" s="1046"/>
      <c r="J19" s="1055">
        <f>IF(J$4="nie dotyczy",0," ")</f>
        <v>0</v>
      </c>
      <c r="K19" s="1055"/>
      <c r="L19" s="1056"/>
      <c r="M19" s="1054">
        <f t="shared" ref="M19" si="1">IF(M$4="nie dotyczy",0," ")</f>
        <v>0</v>
      </c>
      <c r="N19" s="1055"/>
      <c r="O19" s="1056"/>
      <c r="P19" s="1054">
        <f t="shared" ref="P19" si="2">IF(P$4="nie dotyczy",0," ")</f>
        <v>0</v>
      </c>
      <c r="Q19" s="1055"/>
      <c r="R19" s="1056"/>
      <c r="S19" s="1054" t="str">
        <f t="shared" ref="S19" si="3">IF(S$4="nie dotyczy",0," ")</f>
        <v xml:space="preserve"> </v>
      </c>
      <c r="T19" s="1055"/>
      <c r="U19" s="1056"/>
      <c r="V19" s="1054" t="str">
        <f t="shared" ref="V19" si="4">IF(V$4="nie dotyczy",0," ")</f>
        <v xml:space="preserve"> </v>
      </c>
      <c r="W19" s="1055"/>
      <c r="X19" s="1056"/>
      <c r="Y19" s="1054" t="str">
        <f t="shared" ref="Y19" si="5">IF(Y$4="nie dotyczy",0," ")</f>
        <v xml:space="preserve"> </v>
      </c>
      <c r="Z19" s="1055"/>
      <c r="AA19" s="1056"/>
      <c r="AB19" s="1054" t="str">
        <f t="shared" ref="AB19" si="6">IF(AB$4="nie dotyczy",0," ")</f>
        <v xml:space="preserve"> </v>
      </c>
      <c r="AC19" s="1055"/>
      <c r="AD19" s="1056"/>
      <c r="AE19" s="1054">
        <f t="shared" ref="AE19" si="7">IF(AE$4="nie dotyczy",0," ")</f>
        <v>0</v>
      </c>
      <c r="AF19" s="1055"/>
      <c r="AG19" s="1056"/>
      <c r="AH19" s="1054">
        <f t="shared" ref="AH19" si="8">IF(AH$4="nie dotyczy",0," ")</f>
        <v>0</v>
      </c>
      <c r="AI19" s="1055"/>
      <c r="AJ19" s="1056"/>
      <c r="AK19" s="373" t="s">
        <v>1848</v>
      </c>
      <c r="AL19" s="1047">
        <f>E19+IF(G19&lt;&gt;" ",G19,0)+IF(J19&lt;&gt;" ",J19,0)+IF(M19&lt;&gt;" ",M19,0)+IF(P19&lt;&gt;" ",P19,0)+IF(S19&lt;&gt;" ",S19,0)+IF(V19&lt;&gt;" ",V19,0)+IF(Y19&lt;&gt;" ",Y19,0)+IF(AB19&lt;&gt;" ",AB19,0)+IF(AE19&lt;&gt;" ",AE19,0)+IF(AH19&lt;&gt;" ",AH19,0)</f>
        <v>0</v>
      </c>
      <c r="AM19" s="1048"/>
      <c r="AN19" s="298" t="s">
        <v>1922</v>
      </c>
      <c r="AO19" s="1042"/>
      <c r="AP19" s="1041"/>
      <c r="AQ19" s="1001"/>
      <c r="AR19" s="1001"/>
      <c r="AS19" s="1001"/>
      <c r="AT19" s="1001"/>
      <c r="AU19" s="48"/>
      <c r="AV19" s="16"/>
      <c r="AW19" s="16"/>
    </row>
    <row r="20" spans="1:49" ht="45" customHeight="1">
      <c r="A20" s="1025" t="s">
        <v>20</v>
      </c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1040"/>
      <c r="AN20" s="293"/>
      <c r="AO20" s="1043"/>
      <c r="AP20" s="1001"/>
      <c r="AQ20" s="1001"/>
      <c r="AR20" s="1001"/>
      <c r="AS20" s="1001"/>
      <c r="AT20" s="1001"/>
      <c r="AU20" s="48"/>
      <c r="AV20" s="16"/>
      <c r="AW20" s="16"/>
    </row>
    <row r="21" spans="1:49" ht="35.1" customHeight="1" thickBot="1">
      <c r="A21" s="375" t="s">
        <v>1295</v>
      </c>
      <c r="B21" s="301" t="str">
        <f>$B$9</f>
        <v>Uzasadnienie:</v>
      </c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47"/>
      <c r="AK21" s="847"/>
      <c r="AL21" s="847"/>
      <c r="AM21" s="1018"/>
      <c r="AN21" s="293"/>
      <c r="AO21" s="1044"/>
      <c r="AP21" s="1001"/>
      <c r="AQ21" s="1001"/>
      <c r="AR21" s="1001"/>
      <c r="AS21" s="1001"/>
      <c r="AT21" s="1001"/>
      <c r="AU21" s="48"/>
      <c r="AV21" s="16"/>
      <c r="AW21" s="16"/>
    </row>
    <row r="22" spans="1:49" ht="105.75" customHeight="1">
      <c r="A22" s="857" t="s">
        <v>41</v>
      </c>
      <c r="B22" s="1132"/>
      <c r="C22" s="302" t="s">
        <v>33</v>
      </c>
      <c r="D22" s="373" t="s">
        <v>1297</v>
      </c>
      <c r="E22" s="1045"/>
      <c r="F22" s="1046"/>
      <c r="G22" s="1116">
        <f>IF(G$4="nie dotyczy",0," ")</f>
        <v>0</v>
      </c>
      <c r="H22" s="1045"/>
      <c r="I22" s="1046"/>
      <c r="J22" s="1055">
        <f t="shared" ref="J22" si="9">IF(J$4="nie dotyczy",0," ")</f>
        <v>0</v>
      </c>
      <c r="K22" s="1055"/>
      <c r="L22" s="1056"/>
      <c r="M22" s="1054">
        <f t="shared" ref="M22" si="10">IF(M$4="nie dotyczy",0," ")</f>
        <v>0</v>
      </c>
      <c r="N22" s="1055"/>
      <c r="O22" s="1056"/>
      <c r="P22" s="1054">
        <f t="shared" ref="P22" si="11">IF(P$4="nie dotyczy",0," ")</f>
        <v>0</v>
      </c>
      <c r="Q22" s="1055"/>
      <c r="R22" s="1056"/>
      <c r="S22" s="1054" t="str">
        <f t="shared" ref="S22" si="12">IF(S$4="nie dotyczy",0," ")</f>
        <v xml:space="preserve"> </v>
      </c>
      <c r="T22" s="1055"/>
      <c r="U22" s="1056"/>
      <c r="V22" s="1054" t="str">
        <f t="shared" ref="V22" si="13">IF(V$4="nie dotyczy",0," ")</f>
        <v xml:space="preserve"> </v>
      </c>
      <c r="W22" s="1055"/>
      <c r="X22" s="1056"/>
      <c r="Y22" s="1054" t="str">
        <f t="shared" ref="Y22" si="14">IF(Y$4="nie dotyczy",0," ")</f>
        <v xml:space="preserve"> </v>
      </c>
      <c r="Z22" s="1055"/>
      <c r="AA22" s="1056"/>
      <c r="AB22" s="1054" t="str">
        <f t="shared" ref="AB22" si="15">IF(AB$4="nie dotyczy",0," ")</f>
        <v xml:space="preserve"> </v>
      </c>
      <c r="AC22" s="1055"/>
      <c r="AD22" s="1056"/>
      <c r="AE22" s="1054">
        <f t="shared" ref="AE22" si="16">IF(AE$4="nie dotyczy",0," ")</f>
        <v>0</v>
      </c>
      <c r="AF22" s="1055"/>
      <c r="AG22" s="1056"/>
      <c r="AH22" s="1054">
        <f t="shared" ref="AH22" si="17">IF(AH$4="nie dotyczy",0," ")</f>
        <v>0</v>
      </c>
      <c r="AI22" s="1055"/>
      <c r="AJ22" s="1056"/>
      <c r="AK22" s="373" t="s">
        <v>1298</v>
      </c>
      <c r="AL22" s="1047">
        <f>E22+IF(G22&lt;&gt;" ",G22,0)+IF(J22&lt;&gt;" ",J22,0)+IF(M22&lt;&gt;" ",M22,0)+IF(P22&lt;&gt;" ",P22,0)+IF(S22&lt;&gt;" ",S22,0)+IF(V22&lt;&gt;" ",V22,0)+IF(Y22&lt;&gt;" ",Y22,0)+IF(AB22&lt;&gt;" ",AB22,0)+IF(AE22&lt;&gt;" ",AE22,0)+IF(AH22&lt;&gt;" ",AH22,0)</f>
        <v>0</v>
      </c>
      <c r="AM22" s="1048"/>
      <c r="AN22" s="298" t="s">
        <v>1922</v>
      </c>
      <c r="AO22" s="1042"/>
      <c r="AP22" s="1001"/>
      <c r="AQ22" s="1001"/>
      <c r="AR22" s="1001"/>
      <c r="AS22" s="1001"/>
      <c r="AT22" s="1001"/>
      <c r="AU22" s="48"/>
      <c r="AV22" s="16"/>
      <c r="AW22" s="16"/>
    </row>
    <row r="23" spans="1:49" ht="49.5" customHeight="1">
      <c r="A23" s="1025" t="s">
        <v>20</v>
      </c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  <c r="AJ23" s="611"/>
      <c r="AK23" s="611"/>
      <c r="AL23" s="611"/>
      <c r="AM23" s="1040"/>
      <c r="AN23" s="293"/>
      <c r="AO23" s="1043"/>
      <c r="AP23" s="1001"/>
      <c r="AQ23" s="1001"/>
      <c r="AR23" s="1001"/>
      <c r="AS23" s="1001"/>
      <c r="AT23" s="1001"/>
      <c r="AU23" s="48"/>
      <c r="AV23" s="16"/>
      <c r="AW23" s="16"/>
    </row>
    <row r="24" spans="1:49" ht="41.25" customHeight="1" thickBot="1">
      <c r="A24" s="375" t="s">
        <v>1299</v>
      </c>
      <c r="B24" s="301" t="str">
        <f>$B$9</f>
        <v>Uzasadnienie:</v>
      </c>
      <c r="C24" s="847"/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7"/>
      <c r="W24" s="847"/>
      <c r="X24" s="847"/>
      <c r="Y24" s="847"/>
      <c r="Z24" s="847"/>
      <c r="AA24" s="847"/>
      <c r="AB24" s="847"/>
      <c r="AC24" s="847"/>
      <c r="AD24" s="847"/>
      <c r="AE24" s="847"/>
      <c r="AF24" s="847"/>
      <c r="AG24" s="847"/>
      <c r="AH24" s="847"/>
      <c r="AI24" s="847"/>
      <c r="AJ24" s="847"/>
      <c r="AK24" s="847"/>
      <c r="AL24" s="847"/>
      <c r="AM24" s="1018"/>
      <c r="AN24" s="293"/>
      <c r="AO24" s="1044"/>
      <c r="AP24" s="1001"/>
      <c r="AQ24" s="1001"/>
      <c r="AR24" s="1001"/>
      <c r="AS24" s="1001"/>
      <c r="AT24" s="1001"/>
      <c r="AU24" s="48"/>
      <c r="AV24" s="16"/>
      <c r="AW24" s="16"/>
    </row>
    <row r="25" spans="1:49" ht="133.5" customHeight="1">
      <c r="A25" s="1049" t="s">
        <v>1466</v>
      </c>
      <c r="B25" s="1050"/>
      <c r="C25" s="302" t="s">
        <v>39</v>
      </c>
      <c r="D25" s="373" t="s">
        <v>1300</v>
      </c>
      <c r="E25" s="1074"/>
      <c r="F25" s="1133"/>
      <c r="G25" s="1140">
        <f>IF(G22&lt;&gt;" ",IF(G19&lt;&gt;" ",IF(G22&gt;0,G19/G22,0),0),0)</f>
        <v>0</v>
      </c>
      <c r="H25" s="1074"/>
      <c r="I25" s="1133"/>
      <c r="J25" s="1111">
        <f>IF(J22&lt;&gt;" ",IF(J19&lt;&gt;" ",IF(J22&gt;0,J19/J22,0),0),0)</f>
        <v>0</v>
      </c>
      <c r="K25" s="1111"/>
      <c r="L25" s="1112"/>
      <c r="M25" s="1110">
        <f>IF(M22&lt;&gt;" ",IF(M19&lt;&gt;" ",IF(M22&gt;0,M19/M22,0),0),0)</f>
        <v>0</v>
      </c>
      <c r="N25" s="1111"/>
      <c r="O25" s="1112"/>
      <c r="P25" s="1110">
        <f>IF(P22&lt;&gt;" ",IF(P19&lt;&gt;" ",IF(P22&gt;0,P19/P22,0),0),0)</f>
        <v>0</v>
      </c>
      <c r="Q25" s="1111"/>
      <c r="R25" s="1112"/>
      <c r="S25" s="1110">
        <f>IF(S22&lt;&gt;" ",IF(S19&lt;&gt;" ",IF(S22&gt;0,S19/S22,0),0),0)</f>
        <v>0</v>
      </c>
      <c r="T25" s="1111"/>
      <c r="U25" s="1112"/>
      <c r="V25" s="1110">
        <f>IF(V22&lt;&gt;" ",IF(V19&lt;&gt;" ",IF(V22&gt;0,V19/V22,0),0),0)</f>
        <v>0</v>
      </c>
      <c r="W25" s="1111"/>
      <c r="X25" s="1112"/>
      <c r="Y25" s="1110">
        <f>IF(Y22&lt;&gt;" ",IF(Y19&lt;&gt;" ",IF(Y22&gt;0,Y19/Y22,0),0),0)</f>
        <v>0</v>
      </c>
      <c r="Z25" s="1111"/>
      <c r="AA25" s="1112"/>
      <c r="AB25" s="1110">
        <f>IF(AB22&lt;&gt;" ",IF(AB19&lt;&gt;" ",IF(AB22&gt;0,AB19/AB22,0),0),0)</f>
        <v>0</v>
      </c>
      <c r="AC25" s="1111"/>
      <c r="AD25" s="1112"/>
      <c r="AE25" s="1110">
        <f>IF(AE22&lt;&gt;" ",IF(AE19&lt;&gt;" ",IF(AE22&gt;0,AE19/AE22,0),0),0)</f>
        <v>0</v>
      </c>
      <c r="AF25" s="1111"/>
      <c r="AG25" s="1112"/>
      <c r="AH25" s="1110">
        <f>IF(AH22&lt;&gt;" ",IF(AH19&lt;&gt;" ",IF(AH22&gt;0,AH19/AH22,0),0),0)</f>
        <v>0</v>
      </c>
      <c r="AI25" s="1111"/>
      <c r="AJ25" s="1112"/>
      <c r="AK25" s="373" t="s">
        <v>1301</v>
      </c>
      <c r="AL25" s="1074">
        <f>IF(AL22&gt;0,AL19/AL22,0)</f>
        <v>0</v>
      </c>
      <c r="AM25" s="1075"/>
      <c r="AN25" s="298" t="s">
        <v>1922</v>
      </c>
      <c r="AO25" s="1042"/>
      <c r="AP25" s="1001"/>
      <c r="AQ25" s="1001"/>
      <c r="AR25" s="1001"/>
      <c r="AS25" s="1001"/>
      <c r="AT25" s="1001"/>
      <c r="AU25" s="48"/>
      <c r="AV25" s="16"/>
      <c r="AW25" s="16"/>
    </row>
    <row r="26" spans="1:49" ht="42" customHeight="1">
      <c r="A26" s="1025" t="s">
        <v>20</v>
      </c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1040"/>
      <c r="AN26" s="293"/>
      <c r="AO26" s="1043"/>
      <c r="AP26" s="1001"/>
      <c r="AQ26" s="1001"/>
      <c r="AR26" s="1001"/>
      <c r="AS26" s="1001"/>
      <c r="AT26" s="1001"/>
      <c r="AU26" s="48"/>
      <c r="AV26" s="16"/>
      <c r="AW26" s="16"/>
    </row>
    <row r="27" spans="1:49" ht="35.1" customHeight="1" thickBot="1">
      <c r="A27" s="375" t="s">
        <v>1302</v>
      </c>
      <c r="B27" s="301" t="str">
        <f>$B$9</f>
        <v>Uzasadnienie: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7"/>
      <c r="AL27" s="847"/>
      <c r="AM27" s="1018"/>
      <c r="AN27" s="293"/>
      <c r="AO27" s="1043"/>
      <c r="AP27" s="1002"/>
      <c r="AQ27" s="1002"/>
      <c r="AR27" s="1002"/>
      <c r="AS27" s="1002"/>
      <c r="AT27" s="1002"/>
      <c r="AU27" s="48"/>
      <c r="AV27" s="16"/>
      <c r="AW27" s="16"/>
    </row>
    <row r="28" spans="1:49" s="21" customFormat="1" ht="27" customHeight="1" thickBot="1">
      <c r="A28" s="1069"/>
      <c r="B28" s="1069"/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69"/>
      <c r="AD28" s="1069"/>
      <c r="AE28" s="1069"/>
      <c r="AF28" s="1069"/>
      <c r="AG28" s="1069"/>
      <c r="AH28" s="1069"/>
      <c r="AI28" s="1069"/>
      <c r="AJ28" s="1069"/>
      <c r="AK28" s="1069"/>
      <c r="AL28" s="1069"/>
      <c r="AM28" s="1069"/>
      <c r="AN28" s="56"/>
      <c r="AO28" s="335"/>
      <c r="AP28" s="52"/>
      <c r="AQ28" s="52"/>
      <c r="AR28" s="52"/>
      <c r="AS28" s="53"/>
      <c r="AT28" s="53"/>
      <c r="AU28" s="49"/>
      <c r="AV28" s="20"/>
      <c r="AW28" s="20"/>
    </row>
    <row r="29" spans="1:49" ht="18.75" customHeight="1" thickBot="1">
      <c r="A29" s="1026" t="s">
        <v>42</v>
      </c>
      <c r="B29" s="1027"/>
      <c r="C29" s="1027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  <c r="O29" s="1027"/>
      <c r="P29" s="1027"/>
      <c r="Q29" s="1027"/>
      <c r="R29" s="1027"/>
      <c r="S29" s="1027"/>
      <c r="T29" s="1027"/>
      <c r="U29" s="1027"/>
      <c r="V29" s="1027"/>
      <c r="W29" s="1027"/>
      <c r="X29" s="1027"/>
      <c r="Y29" s="1027"/>
      <c r="Z29" s="1027"/>
      <c r="AA29" s="1027"/>
      <c r="AB29" s="1027"/>
      <c r="AC29" s="1027"/>
      <c r="AD29" s="1027"/>
      <c r="AE29" s="1027"/>
      <c r="AF29" s="1027"/>
      <c r="AG29" s="1027"/>
      <c r="AH29" s="1027"/>
      <c r="AI29" s="1027"/>
      <c r="AJ29" s="1027"/>
      <c r="AK29" s="1027"/>
      <c r="AL29" s="1027"/>
      <c r="AM29" s="976"/>
      <c r="AO29" s="336"/>
      <c r="AP29" s="1057"/>
      <c r="AQ29" s="1057"/>
      <c r="AR29" s="1057"/>
      <c r="AS29" s="1058"/>
      <c r="AT29" s="415"/>
      <c r="AU29" s="50"/>
      <c r="AV29" s="16"/>
      <c r="AW29" s="16"/>
    </row>
    <row r="30" spans="1:49" s="23" customFormat="1" ht="51" customHeight="1">
      <c r="A30" s="1076" t="s">
        <v>47</v>
      </c>
      <c r="B30" s="1077"/>
      <c r="C30" s="302" t="s">
        <v>46</v>
      </c>
      <c r="D30" s="373" t="s">
        <v>1306</v>
      </c>
      <c r="E30" s="1072">
        <f>'IV. Zdolność do realizacji'!$AA$546</f>
        <v>0</v>
      </c>
      <c r="F30" s="1073"/>
      <c r="G30" s="1010">
        <f>IF(G$4="Nie dotyczy",0," ")</f>
        <v>0</v>
      </c>
      <c r="H30" s="1011"/>
      <c r="I30" s="1012"/>
      <c r="J30" s="1063">
        <f>IF(J$4="Nie dotyczy",0," ")</f>
        <v>0</v>
      </c>
      <c r="K30" s="1063"/>
      <c r="L30" s="1063"/>
      <c r="M30" s="1063">
        <f>IF(M$4="Nie dotyczy",0," ")</f>
        <v>0</v>
      </c>
      <c r="N30" s="1063"/>
      <c r="O30" s="1063"/>
      <c r="P30" s="1063">
        <f>IF(P$4="Nie dotyczy",0," ")</f>
        <v>0</v>
      </c>
      <c r="Q30" s="1063"/>
      <c r="R30" s="1063"/>
      <c r="S30" s="1063" t="str">
        <f>IF(S$4="Nie dotyczy",0," ")</f>
        <v xml:space="preserve"> </v>
      </c>
      <c r="T30" s="1063"/>
      <c r="U30" s="1063"/>
      <c r="V30" s="1063" t="str">
        <f>IF(V$4="Nie dotyczy",0," ")</f>
        <v xml:space="preserve"> </v>
      </c>
      <c r="W30" s="1063"/>
      <c r="X30" s="1063"/>
      <c r="Y30" s="1063" t="str">
        <f>IF(Y$4="Nie dotyczy",0," ")</f>
        <v xml:space="preserve"> </v>
      </c>
      <c r="Z30" s="1063"/>
      <c r="AA30" s="1063"/>
      <c r="AB30" s="1063" t="str">
        <f>IF(AB$4="Nie dotyczy",0," ")</f>
        <v xml:space="preserve"> </v>
      </c>
      <c r="AC30" s="1063"/>
      <c r="AD30" s="1063"/>
      <c r="AE30" s="1063">
        <f>IF(AE$4="Nie dotyczy",0," ")</f>
        <v>0</v>
      </c>
      <c r="AF30" s="1063"/>
      <c r="AG30" s="1063"/>
      <c r="AH30" s="1063">
        <f>IF(AH$4="Nie dotyczy",0," ")</f>
        <v>0</v>
      </c>
      <c r="AI30" s="1063"/>
      <c r="AJ30" s="1063"/>
      <c r="AK30" s="373" t="s">
        <v>1307</v>
      </c>
      <c r="AL30" s="1072">
        <f>'IV. Zdolność do realizacji'!$Z$526+$E$30</f>
        <v>0</v>
      </c>
      <c r="AM30" s="1125"/>
      <c r="AN30" s="54" t="s">
        <v>1922</v>
      </c>
      <c r="AO30" s="1061" t="s">
        <v>43</v>
      </c>
      <c r="AP30" s="1003"/>
      <c r="AQ30" s="1003"/>
      <c r="AR30" s="1003"/>
      <c r="AS30" s="1003"/>
      <c r="AT30" s="1003"/>
      <c r="AU30" s="51"/>
      <c r="AV30" s="22"/>
      <c r="AW30" s="22"/>
    </row>
    <row r="31" spans="1:49" s="23" customFormat="1" ht="51" customHeight="1">
      <c r="A31" s="1104" t="s">
        <v>45</v>
      </c>
      <c r="B31" s="1105"/>
      <c r="C31" s="304" t="s">
        <v>46</v>
      </c>
      <c r="D31" s="376" t="s">
        <v>1314</v>
      </c>
      <c r="E31" s="760"/>
      <c r="F31" s="761"/>
      <c r="G31" s="1137">
        <f>IF(G$4="Nie dotyczy",0," ")</f>
        <v>0</v>
      </c>
      <c r="H31" s="760"/>
      <c r="I31" s="761"/>
      <c r="J31" s="1062">
        <f>IF(J$4="Nie dotyczy",0," ")</f>
        <v>0</v>
      </c>
      <c r="K31" s="1062"/>
      <c r="L31" s="1062"/>
      <c r="M31" s="1062">
        <f>IF(M$4="Nie dotyczy",0," ")</f>
        <v>0</v>
      </c>
      <c r="N31" s="1062"/>
      <c r="O31" s="1062"/>
      <c r="P31" s="1062">
        <f>IF(P$4="Nie dotyczy",0," ")</f>
        <v>0</v>
      </c>
      <c r="Q31" s="1062"/>
      <c r="R31" s="1062"/>
      <c r="S31" s="1062" t="str">
        <f>IF(S$4="Nie dotyczy",0," ")</f>
        <v xml:space="preserve"> </v>
      </c>
      <c r="T31" s="1062"/>
      <c r="U31" s="1062"/>
      <c r="V31" s="1062" t="str">
        <f>IF(V$4="Nie dotyczy",0," ")</f>
        <v xml:space="preserve"> </v>
      </c>
      <c r="W31" s="1062"/>
      <c r="X31" s="1062"/>
      <c r="Y31" s="1062" t="str">
        <f>IF(Y$4="Nie dotyczy",0," ")</f>
        <v xml:space="preserve"> </v>
      </c>
      <c r="Z31" s="1062"/>
      <c r="AA31" s="1062"/>
      <c r="AB31" s="1062" t="str">
        <f>IF(AB$4="Nie dotyczy",0," ")</f>
        <v xml:space="preserve"> </v>
      </c>
      <c r="AC31" s="1062"/>
      <c r="AD31" s="1062"/>
      <c r="AE31" s="1062">
        <f>IF(AE$4="Nie dotyczy",0," ")</f>
        <v>0</v>
      </c>
      <c r="AF31" s="1062"/>
      <c r="AG31" s="1062"/>
      <c r="AH31" s="1062">
        <f>IF(AH$4="Nie dotyczy",0," ")</f>
        <v>0</v>
      </c>
      <c r="AI31" s="1062"/>
      <c r="AJ31" s="1062"/>
      <c r="AK31" s="376" t="s">
        <v>1315</v>
      </c>
      <c r="AL31" s="1070">
        <f>'IV. Zdolność do realizacji'!$Z$527+$E$31</f>
        <v>0</v>
      </c>
      <c r="AM31" s="1071"/>
      <c r="AN31" s="55"/>
      <c r="AO31" s="553"/>
      <c r="AP31" s="994"/>
      <c r="AQ31" s="994"/>
      <c r="AR31" s="994"/>
      <c r="AS31" s="994"/>
      <c r="AT31" s="994"/>
      <c r="AU31" s="51"/>
      <c r="AV31" s="22"/>
      <c r="AW31" s="22"/>
    </row>
    <row r="32" spans="1:49" ht="44.25" customHeight="1">
      <c r="A32" s="1005" t="s">
        <v>20</v>
      </c>
      <c r="B32" s="1006"/>
      <c r="C32" s="1006"/>
      <c r="D32" s="1006"/>
      <c r="E32" s="1006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6"/>
      <c r="AL32" s="1006"/>
      <c r="AM32" s="1007"/>
      <c r="AO32" s="553"/>
      <c r="AP32" s="994"/>
      <c r="AQ32" s="994"/>
      <c r="AR32" s="994"/>
      <c r="AS32" s="994"/>
      <c r="AT32" s="994"/>
      <c r="AU32" s="48"/>
      <c r="AV32" s="16"/>
      <c r="AW32" s="16"/>
    </row>
    <row r="33" spans="1:49" ht="48.75" customHeight="1" thickBot="1">
      <c r="A33" s="375" t="s">
        <v>1316</v>
      </c>
      <c r="B33" s="301" t="str">
        <f>$B$9</f>
        <v>Uzasadnienie:</v>
      </c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1018"/>
      <c r="AO33" s="553"/>
      <c r="AP33" s="994"/>
      <c r="AQ33" s="994"/>
      <c r="AR33" s="994"/>
      <c r="AS33" s="994"/>
      <c r="AT33" s="994"/>
      <c r="AU33" s="48"/>
      <c r="AV33" s="16"/>
      <c r="AW33" s="16"/>
    </row>
    <row r="34" spans="1:49" ht="88.5" customHeight="1">
      <c r="A34" s="1049" t="s">
        <v>48</v>
      </c>
      <c r="B34" s="1050"/>
      <c r="C34" s="302" t="s">
        <v>49</v>
      </c>
      <c r="D34" s="373" t="s">
        <v>1317</v>
      </c>
      <c r="E34" s="1011"/>
      <c r="F34" s="1012"/>
      <c r="G34" s="1010">
        <f>IF(G$4="Nie dotyczy",0," ")</f>
        <v>0</v>
      </c>
      <c r="H34" s="1011"/>
      <c r="I34" s="1012"/>
      <c r="J34" s="1029">
        <f>IF(J$4="Nie dotyczy",0," ")</f>
        <v>0</v>
      </c>
      <c r="K34" s="1029"/>
      <c r="L34" s="1030"/>
      <c r="M34" s="1028">
        <f>IF(M$4="Nie dotyczy",0," ")</f>
        <v>0</v>
      </c>
      <c r="N34" s="1029"/>
      <c r="O34" s="1030"/>
      <c r="P34" s="1028">
        <f>IF(P$4="Nie dotyczy",0," ")</f>
        <v>0</v>
      </c>
      <c r="Q34" s="1029"/>
      <c r="R34" s="1030"/>
      <c r="S34" s="1028" t="str">
        <f>IF(S$4="Nie dotyczy",0," ")</f>
        <v xml:space="preserve"> </v>
      </c>
      <c r="T34" s="1029"/>
      <c r="U34" s="1030"/>
      <c r="V34" s="1028" t="str">
        <f>IF(V$4="Nie dotyczy",0," ")</f>
        <v xml:space="preserve"> </v>
      </c>
      <c r="W34" s="1029"/>
      <c r="X34" s="1030"/>
      <c r="Y34" s="1028" t="str">
        <f>IF(Y$4="Nie dotyczy",0," ")</f>
        <v xml:space="preserve"> </v>
      </c>
      <c r="Z34" s="1029"/>
      <c r="AA34" s="1030"/>
      <c r="AB34" s="1028" t="str">
        <f>IF(AB$4="Nie dotyczy",0," ")</f>
        <v xml:space="preserve"> </v>
      </c>
      <c r="AC34" s="1029"/>
      <c r="AD34" s="1030"/>
      <c r="AE34" s="1028">
        <f>IF(AE$4="Nie dotyczy",0," ")</f>
        <v>0</v>
      </c>
      <c r="AF34" s="1029"/>
      <c r="AG34" s="1030"/>
      <c r="AH34" s="1028">
        <f>IF(AH$4="Nie dotyczy",0," ")</f>
        <v>0</v>
      </c>
      <c r="AI34" s="1029"/>
      <c r="AJ34" s="1030"/>
      <c r="AK34" s="373" t="s">
        <v>1318</v>
      </c>
      <c r="AL34" s="1031"/>
      <c r="AM34" s="1032"/>
      <c r="AN34" s="47" t="s">
        <v>1922</v>
      </c>
      <c r="AO34" s="553" t="s">
        <v>2076</v>
      </c>
      <c r="AP34" s="994"/>
      <c r="AQ34" s="994"/>
      <c r="AR34" s="994"/>
      <c r="AS34" s="994"/>
      <c r="AT34" s="994"/>
      <c r="AU34" s="48"/>
      <c r="AV34" s="16"/>
      <c r="AW34" s="16"/>
    </row>
    <row r="35" spans="1:49" ht="42" customHeight="1">
      <c r="A35" s="1005" t="s">
        <v>20</v>
      </c>
      <c r="B35" s="1006"/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06"/>
      <c r="AG35" s="1006"/>
      <c r="AH35" s="1006"/>
      <c r="AI35" s="1006"/>
      <c r="AJ35" s="1006"/>
      <c r="AK35" s="1006"/>
      <c r="AL35" s="1006"/>
      <c r="AM35" s="1007"/>
      <c r="AO35" s="553"/>
      <c r="AP35" s="994"/>
      <c r="AQ35" s="994"/>
      <c r="AR35" s="994"/>
      <c r="AS35" s="994"/>
      <c r="AT35" s="994"/>
      <c r="AU35" s="48"/>
      <c r="AV35" s="16"/>
      <c r="AW35" s="16"/>
    </row>
    <row r="36" spans="1:49" ht="35.1" customHeight="1" thickBot="1">
      <c r="A36" s="375" t="s">
        <v>1319</v>
      </c>
      <c r="B36" s="301" t="str">
        <f>$B$9</f>
        <v>Uzasadnienie: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847"/>
      <c r="AA36" s="847"/>
      <c r="AB36" s="847"/>
      <c r="AC36" s="847"/>
      <c r="AD36" s="847"/>
      <c r="AE36" s="847"/>
      <c r="AF36" s="847"/>
      <c r="AG36" s="847"/>
      <c r="AH36" s="847"/>
      <c r="AI36" s="847"/>
      <c r="AJ36" s="847"/>
      <c r="AK36" s="847"/>
      <c r="AL36" s="847"/>
      <c r="AM36" s="1018"/>
      <c r="AO36" s="553"/>
      <c r="AP36" s="994"/>
      <c r="AQ36" s="994"/>
      <c r="AR36" s="994"/>
      <c r="AS36" s="994"/>
      <c r="AT36" s="994"/>
      <c r="AU36" s="48"/>
      <c r="AV36" s="16"/>
      <c r="AW36" s="16"/>
    </row>
    <row r="37" spans="1:49" ht="98.25" customHeight="1">
      <c r="A37" s="1049" t="s">
        <v>1594</v>
      </c>
      <c r="B37" s="1050"/>
      <c r="C37" s="302" t="s">
        <v>49</v>
      </c>
      <c r="D37" s="373" t="s">
        <v>1320</v>
      </c>
      <c r="E37" s="1011"/>
      <c r="F37" s="1012"/>
      <c r="G37" s="1010">
        <f>IF(G$4="Nie dotyczy",0," ")</f>
        <v>0</v>
      </c>
      <c r="H37" s="1011"/>
      <c r="I37" s="1012"/>
      <c r="J37" s="1029">
        <f>IF(J$4="Nie dotyczy",0," ")</f>
        <v>0</v>
      </c>
      <c r="K37" s="1029"/>
      <c r="L37" s="1030"/>
      <c r="M37" s="1028">
        <f>IF(M$4="Nie dotyczy",0," ")</f>
        <v>0</v>
      </c>
      <c r="N37" s="1029"/>
      <c r="O37" s="1030"/>
      <c r="P37" s="1028">
        <f>IF(P$4="Nie dotyczy",0," ")</f>
        <v>0</v>
      </c>
      <c r="Q37" s="1029"/>
      <c r="R37" s="1030"/>
      <c r="S37" s="1028" t="str">
        <f>IF(S$4="Nie dotyczy",0," ")</f>
        <v xml:space="preserve"> </v>
      </c>
      <c r="T37" s="1029"/>
      <c r="U37" s="1030"/>
      <c r="V37" s="1028" t="str">
        <f>IF(V$4="Nie dotyczy",0," ")</f>
        <v xml:space="preserve"> </v>
      </c>
      <c r="W37" s="1029"/>
      <c r="X37" s="1030"/>
      <c r="Y37" s="1028" t="str">
        <f>IF(Y$4="Nie dotyczy",0," ")</f>
        <v xml:space="preserve"> </v>
      </c>
      <c r="Z37" s="1029"/>
      <c r="AA37" s="1030"/>
      <c r="AB37" s="1028" t="str">
        <f>IF(AB$4="Nie dotyczy",0," ")</f>
        <v xml:space="preserve"> </v>
      </c>
      <c r="AC37" s="1029"/>
      <c r="AD37" s="1030"/>
      <c r="AE37" s="1028">
        <f>IF(AE$4="Nie dotyczy",0," ")</f>
        <v>0</v>
      </c>
      <c r="AF37" s="1029"/>
      <c r="AG37" s="1030"/>
      <c r="AH37" s="1028">
        <f>IF(AH$4="Nie dotyczy",0," ")</f>
        <v>0</v>
      </c>
      <c r="AI37" s="1029"/>
      <c r="AJ37" s="1030"/>
      <c r="AK37" s="373" t="s">
        <v>1324</v>
      </c>
      <c r="AL37" s="1031"/>
      <c r="AM37" s="1032"/>
      <c r="AN37" s="54"/>
      <c r="AO37" s="553" t="s">
        <v>50</v>
      </c>
      <c r="AP37" s="994"/>
      <c r="AQ37" s="994"/>
      <c r="AR37" s="994"/>
      <c r="AS37" s="994"/>
      <c r="AT37" s="994"/>
      <c r="AU37" s="48"/>
      <c r="AV37" s="16"/>
      <c r="AW37" s="16"/>
    </row>
    <row r="38" spans="1:49" ht="38.25" customHeight="1">
      <c r="A38" s="1005" t="s">
        <v>20</v>
      </c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1006"/>
      <c r="S38" s="1006"/>
      <c r="T38" s="1006"/>
      <c r="U38" s="1006"/>
      <c r="V38" s="1006"/>
      <c r="W38" s="1006"/>
      <c r="X38" s="1006"/>
      <c r="Y38" s="1006"/>
      <c r="Z38" s="1006"/>
      <c r="AA38" s="1006"/>
      <c r="AB38" s="1006"/>
      <c r="AC38" s="1006"/>
      <c r="AD38" s="1006"/>
      <c r="AE38" s="1006"/>
      <c r="AF38" s="1006"/>
      <c r="AG38" s="1006"/>
      <c r="AH38" s="1006"/>
      <c r="AI38" s="1006"/>
      <c r="AJ38" s="1006"/>
      <c r="AK38" s="1006"/>
      <c r="AL38" s="1006"/>
      <c r="AM38" s="1007"/>
      <c r="AO38" s="553"/>
      <c r="AP38" s="994"/>
      <c r="AQ38" s="994"/>
      <c r="AR38" s="994"/>
      <c r="AS38" s="994"/>
      <c r="AT38" s="994"/>
      <c r="AU38" s="48"/>
      <c r="AV38" s="16"/>
      <c r="AW38" s="16"/>
    </row>
    <row r="39" spans="1:49" ht="35.1" customHeight="1" thickBot="1">
      <c r="A39" s="375" t="s">
        <v>1325</v>
      </c>
      <c r="B39" s="301" t="str">
        <f>$B$9</f>
        <v>Uzasadnienie: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47"/>
      <c r="AK39" s="847"/>
      <c r="AL39" s="847"/>
      <c r="AM39" s="1018"/>
      <c r="AO39" s="553"/>
      <c r="AP39" s="994"/>
      <c r="AQ39" s="994"/>
      <c r="AR39" s="994"/>
      <c r="AS39" s="994"/>
      <c r="AT39" s="994"/>
      <c r="AU39" s="48"/>
      <c r="AV39" s="16"/>
      <c r="AW39" s="16"/>
    </row>
    <row r="40" spans="1:49" ht="82.5" customHeight="1">
      <c r="A40" s="1049" t="s">
        <v>51</v>
      </c>
      <c r="B40" s="1050"/>
      <c r="C40" s="302" t="s">
        <v>49</v>
      </c>
      <c r="D40" s="373" t="s">
        <v>1329</v>
      </c>
      <c r="E40" s="1011"/>
      <c r="F40" s="1012"/>
      <c r="G40" s="1010">
        <f>IF(G$4="Nie dotyczy",0," ")</f>
        <v>0</v>
      </c>
      <c r="H40" s="1011"/>
      <c r="I40" s="1012"/>
      <c r="J40" s="1029">
        <f>IF(J$4="Nie dotyczy",0," ")</f>
        <v>0</v>
      </c>
      <c r="K40" s="1029"/>
      <c r="L40" s="1030"/>
      <c r="M40" s="1028">
        <f>IF(M$4="Nie dotyczy",0," ")</f>
        <v>0</v>
      </c>
      <c r="N40" s="1029"/>
      <c r="O40" s="1030"/>
      <c r="P40" s="1028">
        <f>IF(P$4="Nie dotyczy",0," ")</f>
        <v>0</v>
      </c>
      <c r="Q40" s="1029"/>
      <c r="R40" s="1030"/>
      <c r="S40" s="1028" t="str">
        <f>IF(S$4="Nie dotyczy",0," ")</f>
        <v xml:space="preserve"> </v>
      </c>
      <c r="T40" s="1029"/>
      <c r="U40" s="1030"/>
      <c r="V40" s="1028" t="str">
        <f>IF(V$4="Nie dotyczy",0," ")</f>
        <v xml:space="preserve"> </v>
      </c>
      <c r="W40" s="1029"/>
      <c r="X40" s="1030"/>
      <c r="Y40" s="1028" t="str">
        <f>IF(Y$4="Nie dotyczy",0," ")</f>
        <v xml:space="preserve"> </v>
      </c>
      <c r="Z40" s="1029"/>
      <c r="AA40" s="1030"/>
      <c r="AB40" s="1028" t="str">
        <f>IF(AB$4="Nie dotyczy",0," ")</f>
        <v xml:space="preserve"> </v>
      </c>
      <c r="AC40" s="1029"/>
      <c r="AD40" s="1030"/>
      <c r="AE40" s="1028">
        <f>IF(AE$4="Nie dotyczy",0," ")</f>
        <v>0</v>
      </c>
      <c r="AF40" s="1029"/>
      <c r="AG40" s="1030"/>
      <c r="AH40" s="1028">
        <f>IF(AH$4="Nie dotyczy",0," ")</f>
        <v>0</v>
      </c>
      <c r="AI40" s="1029"/>
      <c r="AJ40" s="1030"/>
      <c r="AK40" s="373" t="s">
        <v>1322</v>
      </c>
      <c r="AL40" s="1031"/>
      <c r="AM40" s="1032"/>
      <c r="AN40" s="47" t="s">
        <v>1922</v>
      </c>
      <c r="AO40" s="553" t="s">
        <v>52</v>
      </c>
      <c r="AP40" s="994"/>
      <c r="AQ40" s="994"/>
      <c r="AR40" s="994"/>
      <c r="AS40" s="994"/>
      <c r="AT40" s="994"/>
      <c r="AU40" s="48"/>
      <c r="AV40" s="16"/>
      <c r="AW40" s="16"/>
    </row>
    <row r="41" spans="1:49" ht="38.25" customHeight="1">
      <c r="A41" s="1005" t="s">
        <v>20</v>
      </c>
      <c r="B41" s="1006"/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006"/>
      <c r="N41" s="1006"/>
      <c r="O41" s="1006"/>
      <c r="P41" s="1006"/>
      <c r="Q41" s="1006"/>
      <c r="R41" s="1006"/>
      <c r="S41" s="1006"/>
      <c r="T41" s="1006"/>
      <c r="U41" s="1006"/>
      <c r="V41" s="1006"/>
      <c r="W41" s="1006"/>
      <c r="X41" s="1006"/>
      <c r="Y41" s="1006"/>
      <c r="Z41" s="1006"/>
      <c r="AA41" s="1006"/>
      <c r="AB41" s="1006"/>
      <c r="AC41" s="1006"/>
      <c r="AD41" s="1006"/>
      <c r="AE41" s="1006"/>
      <c r="AF41" s="1006"/>
      <c r="AG41" s="1006"/>
      <c r="AH41" s="1006"/>
      <c r="AI41" s="1006"/>
      <c r="AJ41" s="1006"/>
      <c r="AK41" s="1006"/>
      <c r="AL41" s="1006"/>
      <c r="AM41" s="1007"/>
      <c r="AO41" s="553"/>
      <c r="AP41" s="994"/>
      <c r="AQ41" s="994"/>
      <c r="AR41" s="994"/>
      <c r="AS41" s="994"/>
      <c r="AT41" s="994"/>
      <c r="AU41" s="48"/>
      <c r="AV41" s="16"/>
      <c r="AW41" s="16"/>
    </row>
    <row r="42" spans="1:49" ht="35.1" customHeight="1" thickBot="1">
      <c r="A42" s="375" t="s">
        <v>1323</v>
      </c>
      <c r="B42" s="301" t="str">
        <f>$B$9</f>
        <v>Uzasadnienie:</v>
      </c>
      <c r="C42" s="847"/>
      <c r="D42" s="847"/>
      <c r="E42" s="847"/>
      <c r="F42" s="847"/>
      <c r="G42" s="847"/>
      <c r="H42" s="847"/>
      <c r="I42" s="847"/>
      <c r="J42" s="847"/>
      <c r="K42" s="847"/>
      <c r="L42" s="847"/>
      <c r="M42" s="847"/>
      <c r="N42" s="847"/>
      <c r="O42" s="847"/>
      <c r="P42" s="847"/>
      <c r="Q42" s="847"/>
      <c r="R42" s="847"/>
      <c r="S42" s="847"/>
      <c r="T42" s="847"/>
      <c r="U42" s="847"/>
      <c r="V42" s="847"/>
      <c r="W42" s="847"/>
      <c r="X42" s="847"/>
      <c r="Y42" s="847"/>
      <c r="Z42" s="847"/>
      <c r="AA42" s="847"/>
      <c r="AB42" s="847"/>
      <c r="AC42" s="847"/>
      <c r="AD42" s="847"/>
      <c r="AE42" s="847"/>
      <c r="AF42" s="847"/>
      <c r="AG42" s="847"/>
      <c r="AH42" s="847"/>
      <c r="AI42" s="847"/>
      <c r="AJ42" s="847"/>
      <c r="AK42" s="847"/>
      <c r="AL42" s="847"/>
      <c r="AM42" s="1018"/>
      <c r="AO42" s="553"/>
      <c r="AP42" s="994"/>
      <c r="AQ42" s="994"/>
      <c r="AR42" s="994"/>
      <c r="AS42" s="994"/>
      <c r="AT42" s="994"/>
      <c r="AU42" s="48"/>
      <c r="AV42" s="16"/>
      <c r="AW42" s="16"/>
    </row>
    <row r="43" spans="1:49" ht="120" customHeight="1">
      <c r="A43" s="1049" t="s">
        <v>1595</v>
      </c>
      <c r="B43" s="1050"/>
      <c r="C43" s="302" t="s">
        <v>49</v>
      </c>
      <c r="D43" s="373" t="s">
        <v>1330</v>
      </c>
      <c r="E43" s="1011"/>
      <c r="F43" s="1012"/>
      <c r="G43" s="1010">
        <f>IF(G$4="Nie dotyczy",0," ")</f>
        <v>0</v>
      </c>
      <c r="H43" s="1011"/>
      <c r="I43" s="1012"/>
      <c r="J43" s="1029">
        <f>IF(J$4="Nie dotyczy",0," ")</f>
        <v>0</v>
      </c>
      <c r="K43" s="1029"/>
      <c r="L43" s="1030"/>
      <c r="M43" s="1028">
        <f>IF(M$4="Nie dotyczy",0," ")</f>
        <v>0</v>
      </c>
      <c r="N43" s="1029"/>
      <c r="O43" s="1030"/>
      <c r="P43" s="1028">
        <f>IF(P$4="Nie dotyczy",0," ")</f>
        <v>0</v>
      </c>
      <c r="Q43" s="1029"/>
      <c r="R43" s="1030"/>
      <c r="S43" s="1028" t="str">
        <f>IF(S$4="Nie dotyczy",0," ")</f>
        <v xml:space="preserve"> </v>
      </c>
      <c r="T43" s="1029"/>
      <c r="U43" s="1030"/>
      <c r="V43" s="1028" t="str">
        <f>IF(V$4="Nie dotyczy",0," ")</f>
        <v xml:space="preserve"> </v>
      </c>
      <c r="W43" s="1029"/>
      <c r="X43" s="1030"/>
      <c r="Y43" s="1028" t="str">
        <f>IF(Y$4="Nie dotyczy",0," ")</f>
        <v xml:space="preserve"> </v>
      </c>
      <c r="Z43" s="1029"/>
      <c r="AA43" s="1030"/>
      <c r="AB43" s="1028" t="str">
        <f>IF(AB$4="Nie dotyczy",0," ")</f>
        <v xml:space="preserve"> </v>
      </c>
      <c r="AC43" s="1029"/>
      <c r="AD43" s="1030"/>
      <c r="AE43" s="1028">
        <f>IF(AE$4="Nie dotyczy",0," ")</f>
        <v>0</v>
      </c>
      <c r="AF43" s="1029"/>
      <c r="AG43" s="1030"/>
      <c r="AH43" s="1028">
        <f>IF(AH$4="Nie dotyczy",0," ")</f>
        <v>0</v>
      </c>
      <c r="AI43" s="1029"/>
      <c r="AJ43" s="1030"/>
      <c r="AK43" s="373" t="s">
        <v>1331</v>
      </c>
      <c r="AL43" s="1031"/>
      <c r="AM43" s="1032"/>
      <c r="AN43" s="54"/>
      <c r="AO43" s="553" t="s">
        <v>53</v>
      </c>
      <c r="AP43" s="994"/>
      <c r="AQ43" s="994"/>
      <c r="AR43" s="994"/>
      <c r="AS43" s="994"/>
      <c r="AT43" s="994"/>
      <c r="AU43" s="48"/>
      <c r="AV43" s="16"/>
      <c r="AW43" s="16"/>
    </row>
    <row r="44" spans="1:49" ht="42" customHeight="1">
      <c r="A44" s="1005" t="s">
        <v>20</v>
      </c>
      <c r="B44" s="1006"/>
      <c r="C44" s="1006"/>
      <c r="D44" s="1006"/>
      <c r="E44" s="1006"/>
      <c r="F44" s="1006"/>
      <c r="G44" s="1006"/>
      <c r="H44" s="1006"/>
      <c r="I44" s="1006"/>
      <c r="J44" s="1006"/>
      <c r="K44" s="1006"/>
      <c r="L44" s="1006"/>
      <c r="M44" s="1006"/>
      <c r="N44" s="1006"/>
      <c r="O44" s="1006"/>
      <c r="P44" s="1006"/>
      <c r="Q44" s="1006"/>
      <c r="R44" s="1006"/>
      <c r="S44" s="1006"/>
      <c r="T44" s="1006"/>
      <c r="U44" s="1006"/>
      <c r="V44" s="1006"/>
      <c r="W44" s="1006"/>
      <c r="X44" s="1006"/>
      <c r="Y44" s="1006"/>
      <c r="Z44" s="1006"/>
      <c r="AA44" s="1006"/>
      <c r="AB44" s="1006"/>
      <c r="AC44" s="1006"/>
      <c r="AD44" s="1006"/>
      <c r="AE44" s="1006"/>
      <c r="AF44" s="1006"/>
      <c r="AG44" s="1006"/>
      <c r="AH44" s="1006"/>
      <c r="AI44" s="1006"/>
      <c r="AJ44" s="1006"/>
      <c r="AK44" s="1006"/>
      <c r="AL44" s="1006"/>
      <c r="AM44" s="1007"/>
      <c r="AO44" s="553"/>
      <c r="AP44" s="994"/>
      <c r="AQ44" s="994"/>
      <c r="AR44" s="994"/>
      <c r="AS44" s="994"/>
      <c r="AT44" s="994"/>
      <c r="AU44" s="48"/>
      <c r="AV44" s="16"/>
      <c r="AW44" s="16"/>
    </row>
    <row r="45" spans="1:49" ht="35.1" customHeight="1" thickBot="1">
      <c r="A45" s="375" t="s">
        <v>1332</v>
      </c>
      <c r="B45" s="301" t="str">
        <f>$B$9</f>
        <v>Uzasadnienie:</v>
      </c>
      <c r="C45" s="847"/>
      <c r="D45" s="847"/>
      <c r="E45" s="847"/>
      <c r="F45" s="847"/>
      <c r="G45" s="847"/>
      <c r="H45" s="847"/>
      <c r="I45" s="847"/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847"/>
      <c r="Z45" s="847"/>
      <c r="AA45" s="847"/>
      <c r="AB45" s="847"/>
      <c r="AC45" s="847"/>
      <c r="AD45" s="847"/>
      <c r="AE45" s="847"/>
      <c r="AF45" s="847"/>
      <c r="AG45" s="847"/>
      <c r="AH45" s="847"/>
      <c r="AI45" s="847"/>
      <c r="AJ45" s="847"/>
      <c r="AK45" s="847"/>
      <c r="AL45" s="847"/>
      <c r="AM45" s="1018"/>
      <c r="AO45" s="553"/>
      <c r="AP45" s="994"/>
      <c r="AQ45" s="994"/>
      <c r="AR45" s="994"/>
      <c r="AS45" s="994"/>
      <c r="AT45" s="994"/>
      <c r="AU45" s="48"/>
      <c r="AV45" s="16"/>
      <c r="AW45" s="16"/>
    </row>
    <row r="46" spans="1:49" ht="138" customHeight="1">
      <c r="A46" s="1076" t="s">
        <v>54</v>
      </c>
      <c r="B46" s="1077"/>
      <c r="C46" s="302" t="s">
        <v>49</v>
      </c>
      <c r="D46" s="373" t="s">
        <v>1334</v>
      </c>
      <c r="E46" s="1011"/>
      <c r="F46" s="1012"/>
      <c r="G46" s="1010">
        <f>IF(G$4="Nie dotyczy",0," ")</f>
        <v>0</v>
      </c>
      <c r="H46" s="1011"/>
      <c r="I46" s="1012"/>
      <c r="J46" s="1029">
        <f>IF(J$4="Nie dotyczy",0," ")</f>
        <v>0</v>
      </c>
      <c r="K46" s="1029"/>
      <c r="L46" s="1030"/>
      <c r="M46" s="1028">
        <f>IF(M$4="Nie dotyczy",0," ")</f>
        <v>0</v>
      </c>
      <c r="N46" s="1029"/>
      <c r="O46" s="1030"/>
      <c r="P46" s="1028">
        <f>IF(P$4="Nie dotyczy",0," ")</f>
        <v>0</v>
      </c>
      <c r="Q46" s="1029"/>
      <c r="R46" s="1030"/>
      <c r="S46" s="1028" t="str">
        <f>IF(S$4="Nie dotyczy",0," ")</f>
        <v xml:space="preserve"> </v>
      </c>
      <c r="T46" s="1029"/>
      <c r="U46" s="1030"/>
      <c r="V46" s="1028" t="str">
        <f>IF(V$4="Nie dotyczy",0," ")</f>
        <v xml:space="preserve"> </v>
      </c>
      <c r="W46" s="1029"/>
      <c r="X46" s="1030"/>
      <c r="Y46" s="1028" t="str">
        <f>IF(Y$4="Nie dotyczy",0," ")</f>
        <v xml:space="preserve"> </v>
      </c>
      <c r="Z46" s="1029"/>
      <c r="AA46" s="1030"/>
      <c r="AB46" s="1090" t="str">
        <f>IF(AB$4="Nie dotyczy",0," ")</f>
        <v xml:space="preserve"> </v>
      </c>
      <c r="AC46" s="1091"/>
      <c r="AD46" s="1092"/>
      <c r="AE46" s="1028">
        <f>IF(AE$4="Nie dotyczy",0," ")</f>
        <v>0</v>
      </c>
      <c r="AF46" s="1029"/>
      <c r="AG46" s="1030"/>
      <c r="AH46" s="1028">
        <f>IF(AH$4="Nie dotyczy",0," ")</f>
        <v>0</v>
      </c>
      <c r="AI46" s="1029"/>
      <c r="AJ46" s="1030"/>
      <c r="AK46" s="373" t="s">
        <v>1335</v>
      </c>
      <c r="AL46" s="1031"/>
      <c r="AM46" s="1032"/>
      <c r="AN46" s="47" t="s">
        <v>1923</v>
      </c>
      <c r="AO46" s="553" t="s">
        <v>55</v>
      </c>
      <c r="AP46" s="994"/>
      <c r="AQ46" s="994"/>
      <c r="AR46" s="994"/>
      <c r="AS46" s="994"/>
      <c r="AT46" s="994"/>
      <c r="AU46" s="48"/>
      <c r="AV46" s="16"/>
      <c r="AW46" s="16"/>
    </row>
    <row r="47" spans="1:49" ht="40.5" customHeight="1">
      <c r="A47" s="1087" t="s">
        <v>20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8"/>
      <c r="AI47" s="1088"/>
      <c r="AJ47" s="1088"/>
      <c r="AK47" s="1088"/>
      <c r="AL47" s="1088"/>
      <c r="AM47" s="1089"/>
      <c r="AO47" s="553"/>
      <c r="AP47" s="994"/>
      <c r="AQ47" s="994"/>
      <c r="AR47" s="994"/>
      <c r="AS47" s="994"/>
      <c r="AT47" s="994"/>
      <c r="AU47" s="48"/>
      <c r="AV47" s="16"/>
      <c r="AW47" s="16"/>
    </row>
    <row r="48" spans="1:49" ht="59.25" customHeight="1" thickBot="1">
      <c r="A48" s="375" t="s">
        <v>1336</v>
      </c>
      <c r="B48" s="301" t="str">
        <f>$B$9</f>
        <v>Uzasadnienie:</v>
      </c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7"/>
      <c r="Y48" s="847"/>
      <c r="Z48" s="847"/>
      <c r="AA48" s="847"/>
      <c r="AB48" s="847"/>
      <c r="AC48" s="847"/>
      <c r="AD48" s="847"/>
      <c r="AE48" s="847"/>
      <c r="AF48" s="847"/>
      <c r="AG48" s="847"/>
      <c r="AH48" s="847"/>
      <c r="AI48" s="847"/>
      <c r="AJ48" s="847"/>
      <c r="AK48" s="847"/>
      <c r="AL48" s="847"/>
      <c r="AM48" s="1018"/>
      <c r="AO48" s="553"/>
      <c r="AP48" s="994"/>
      <c r="AQ48" s="994"/>
      <c r="AR48" s="994"/>
      <c r="AS48" s="994"/>
      <c r="AT48" s="994"/>
      <c r="AU48" s="48"/>
      <c r="AV48" s="16"/>
      <c r="AW48" s="16"/>
    </row>
    <row r="49" spans="1:49" ht="100.5" customHeight="1">
      <c r="A49" s="1049" t="s">
        <v>1821</v>
      </c>
      <c r="B49" s="1050"/>
      <c r="C49" s="302" t="s">
        <v>49</v>
      </c>
      <c r="D49" s="373" t="s">
        <v>1337</v>
      </c>
      <c r="E49" s="1011"/>
      <c r="F49" s="1012"/>
      <c r="G49" s="1010">
        <f>IF(G$4="Nie dotyczy",0," ")</f>
        <v>0</v>
      </c>
      <c r="H49" s="1011"/>
      <c r="I49" s="1012"/>
      <c r="J49" s="1029">
        <f>IF(J$4="Nie dotyczy",0," ")</f>
        <v>0</v>
      </c>
      <c r="K49" s="1029"/>
      <c r="L49" s="1030"/>
      <c r="M49" s="1028">
        <f>IF(M$4="Nie dotyczy",0," ")</f>
        <v>0</v>
      </c>
      <c r="N49" s="1029"/>
      <c r="O49" s="1030"/>
      <c r="P49" s="1028">
        <f>IF(P$4="Nie dotyczy",0," ")</f>
        <v>0</v>
      </c>
      <c r="Q49" s="1029"/>
      <c r="R49" s="1030"/>
      <c r="S49" s="1028" t="str">
        <f>IF(S$4="Nie dotyczy",0," ")</f>
        <v xml:space="preserve"> </v>
      </c>
      <c r="T49" s="1029"/>
      <c r="U49" s="1030"/>
      <c r="V49" s="1028" t="str">
        <f>IF(V$4="Nie dotyczy",0," ")</f>
        <v xml:space="preserve"> </v>
      </c>
      <c r="W49" s="1029"/>
      <c r="X49" s="1030"/>
      <c r="Y49" s="1028" t="str">
        <f>IF(Y$4="Nie dotyczy",0," ")</f>
        <v xml:space="preserve"> </v>
      </c>
      <c r="Z49" s="1029"/>
      <c r="AA49" s="1030"/>
      <c r="AB49" s="1028" t="str">
        <f>IF(AB$4="Nie dotyczy",0," ")</f>
        <v xml:space="preserve"> </v>
      </c>
      <c r="AC49" s="1029"/>
      <c r="AD49" s="1030"/>
      <c r="AE49" s="1028">
        <f>IF(AE$4="Nie dotyczy",0," ")</f>
        <v>0</v>
      </c>
      <c r="AF49" s="1029"/>
      <c r="AG49" s="1030"/>
      <c r="AH49" s="1028">
        <f>IF(AH$4="Nie dotyczy",0," ")</f>
        <v>0</v>
      </c>
      <c r="AI49" s="1029"/>
      <c r="AJ49" s="1030"/>
      <c r="AK49" s="373" t="s">
        <v>1849</v>
      </c>
      <c r="AL49" s="1031"/>
      <c r="AM49" s="1032"/>
      <c r="AN49" s="47" t="s">
        <v>1924</v>
      </c>
      <c r="AO49" s="553" t="s">
        <v>1825</v>
      </c>
      <c r="AP49" s="994"/>
      <c r="AQ49" s="994"/>
      <c r="AR49" s="994"/>
      <c r="AS49" s="994"/>
      <c r="AT49" s="994"/>
      <c r="AU49" s="48"/>
      <c r="AV49" s="16"/>
      <c r="AW49" s="16"/>
    </row>
    <row r="50" spans="1:49" ht="43.5" customHeight="1">
      <c r="A50" s="1005" t="s">
        <v>20</v>
      </c>
      <c r="B50" s="1006"/>
      <c r="C50" s="1006"/>
      <c r="D50" s="1006"/>
      <c r="E50" s="1006"/>
      <c r="F50" s="1006"/>
      <c r="G50" s="1006"/>
      <c r="H50" s="1006"/>
      <c r="I50" s="1006"/>
      <c r="J50" s="1006"/>
      <c r="K50" s="1006"/>
      <c r="L50" s="1006"/>
      <c r="M50" s="1006"/>
      <c r="N50" s="1006"/>
      <c r="O50" s="1006"/>
      <c r="P50" s="1006"/>
      <c r="Q50" s="1006"/>
      <c r="R50" s="1006"/>
      <c r="S50" s="1006"/>
      <c r="T50" s="1006"/>
      <c r="U50" s="1006"/>
      <c r="V50" s="1006"/>
      <c r="W50" s="1006"/>
      <c r="X50" s="1006"/>
      <c r="Y50" s="1006"/>
      <c r="Z50" s="1006"/>
      <c r="AA50" s="1006"/>
      <c r="AB50" s="1006"/>
      <c r="AC50" s="1006"/>
      <c r="AD50" s="1006"/>
      <c r="AE50" s="1006"/>
      <c r="AF50" s="1006"/>
      <c r="AG50" s="1006"/>
      <c r="AH50" s="1006"/>
      <c r="AI50" s="1006"/>
      <c r="AJ50" s="1006"/>
      <c r="AK50" s="1006"/>
      <c r="AL50" s="1006"/>
      <c r="AM50" s="1007"/>
      <c r="AO50" s="553"/>
      <c r="AP50" s="994"/>
      <c r="AQ50" s="994"/>
      <c r="AR50" s="994"/>
      <c r="AS50" s="994"/>
      <c r="AT50" s="994"/>
      <c r="AU50" s="48"/>
      <c r="AV50" s="16"/>
      <c r="AW50" s="16"/>
    </row>
    <row r="51" spans="1:49" ht="48" customHeight="1" thickBot="1">
      <c r="A51" s="375" t="s">
        <v>1850</v>
      </c>
      <c r="B51" s="301" t="str">
        <f>$B$9</f>
        <v>Uzasadnienie:</v>
      </c>
      <c r="C51" s="847"/>
      <c r="D51" s="847"/>
      <c r="E51" s="847"/>
      <c r="F51" s="847"/>
      <c r="G51" s="847"/>
      <c r="H51" s="847"/>
      <c r="I51" s="847"/>
      <c r="J51" s="847"/>
      <c r="K51" s="847"/>
      <c r="L51" s="847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7"/>
      <c r="AE51" s="847"/>
      <c r="AF51" s="847"/>
      <c r="AG51" s="847"/>
      <c r="AH51" s="847"/>
      <c r="AI51" s="847"/>
      <c r="AJ51" s="847"/>
      <c r="AK51" s="847"/>
      <c r="AL51" s="847"/>
      <c r="AM51" s="1018"/>
      <c r="AO51" s="553"/>
      <c r="AP51" s="994"/>
      <c r="AQ51" s="994"/>
      <c r="AR51" s="994"/>
      <c r="AS51" s="994"/>
      <c r="AT51" s="994"/>
      <c r="AU51" s="48"/>
      <c r="AV51" s="16"/>
      <c r="AW51" s="16"/>
    </row>
    <row r="52" spans="1:49" ht="114.75" customHeight="1">
      <c r="A52" s="1049" t="s">
        <v>56</v>
      </c>
      <c r="B52" s="1050"/>
      <c r="C52" s="302" t="s">
        <v>49</v>
      </c>
      <c r="D52" s="373" t="s">
        <v>1851</v>
      </c>
      <c r="E52" s="1011"/>
      <c r="F52" s="1012"/>
      <c r="G52" s="1010">
        <f>IF(G$4="Nie dotyczy",0," ")</f>
        <v>0</v>
      </c>
      <c r="H52" s="1011"/>
      <c r="I52" s="1012"/>
      <c r="J52" s="1029">
        <f>IF(J$4="Nie dotyczy",0," ")</f>
        <v>0</v>
      </c>
      <c r="K52" s="1029"/>
      <c r="L52" s="1030"/>
      <c r="M52" s="1028">
        <f>IF(M$4="Nie dotyczy",0," ")</f>
        <v>0</v>
      </c>
      <c r="N52" s="1029"/>
      <c r="O52" s="1030"/>
      <c r="P52" s="1028">
        <f>IF(P$4="Nie dotyczy",0," ")</f>
        <v>0</v>
      </c>
      <c r="Q52" s="1029"/>
      <c r="R52" s="1030"/>
      <c r="S52" s="1028" t="str">
        <f>IF(S$4="Nie dotyczy",0," ")</f>
        <v xml:space="preserve"> </v>
      </c>
      <c r="T52" s="1029"/>
      <c r="U52" s="1030"/>
      <c r="V52" s="1028" t="str">
        <f>IF(V$4="Nie dotyczy",0," ")</f>
        <v xml:space="preserve"> </v>
      </c>
      <c r="W52" s="1029"/>
      <c r="X52" s="1030"/>
      <c r="Y52" s="1028" t="str">
        <f>IF(Y$4="Nie dotyczy",0," ")</f>
        <v xml:space="preserve"> </v>
      </c>
      <c r="Z52" s="1029"/>
      <c r="AA52" s="1030"/>
      <c r="AB52" s="1028" t="str">
        <f>IF(AB$4="Nie dotyczy",0," ")</f>
        <v xml:space="preserve"> </v>
      </c>
      <c r="AC52" s="1029"/>
      <c r="AD52" s="1030"/>
      <c r="AE52" s="1028">
        <f>IF(AE$4="Nie dotyczy",0," ")</f>
        <v>0</v>
      </c>
      <c r="AF52" s="1029"/>
      <c r="AG52" s="1030"/>
      <c r="AH52" s="1028">
        <f>IF(AH$4="Nie dotyczy",0," ")</f>
        <v>0</v>
      </c>
      <c r="AI52" s="1029"/>
      <c r="AJ52" s="1030"/>
      <c r="AK52" s="373" t="s">
        <v>1852</v>
      </c>
      <c r="AL52" s="1031"/>
      <c r="AM52" s="1032"/>
      <c r="AN52" s="47" t="s">
        <v>1923</v>
      </c>
      <c r="AO52" s="553" t="s">
        <v>57</v>
      </c>
      <c r="AP52" s="994"/>
      <c r="AQ52" s="994"/>
      <c r="AR52" s="994"/>
      <c r="AS52" s="994"/>
      <c r="AT52" s="994"/>
      <c r="AU52" s="48"/>
      <c r="AV52" s="16"/>
      <c r="AW52" s="16"/>
    </row>
    <row r="53" spans="1:49" ht="39.75" customHeight="1">
      <c r="A53" s="1005" t="s">
        <v>20</v>
      </c>
      <c r="B53" s="1006"/>
      <c r="C53" s="1006"/>
      <c r="D53" s="1006"/>
      <c r="E53" s="1006"/>
      <c r="F53" s="1006"/>
      <c r="G53" s="1006"/>
      <c r="H53" s="1006"/>
      <c r="I53" s="1006"/>
      <c r="J53" s="1006"/>
      <c r="K53" s="1006"/>
      <c r="L53" s="1006"/>
      <c r="M53" s="1006"/>
      <c r="N53" s="1006"/>
      <c r="O53" s="1006"/>
      <c r="P53" s="1006"/>
      <c r="Q53" s="1006"/>
      <c r="R53" s="1006"/>
      <c r="S53" s="1006"/>
      <c r="T53" s="1006"/>
      <c r="U53" s="1006"/>
      <c r="V53" s="1006"/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1006"/>
      <c r="AH53" s="1006"/>
      <c r="AI53" s="1006"/>
      <c r="AJ53" s="1006"/>
      <c r="AK53" s="1006"/>
      <c r="AL53" s="1006"/>
      <c r="AM53" s="1007"/>
      <c r="AO53" s="553"/>
      <c r="AP53" s="994"/>
      <c r="AQ53" s="994"/>
      <c r="AR53" s="994"/>
      <c r="AS53" s="994"/>
      <c r="AT53" s="994"/>
      <c r="AU53" s="48"/>
      <c r="AV53" s="16"/>
      <c r="AW53" s="16"/>
    </row>
    <row r="54" spans="1:49" ht="59.25" customHeight="1" thickBot="1">
      <c r="A54" s="375" t="s">
        <v>1853</v>
      </c>
      <c r="B54" s="301" t="str">
        <f>$B$9</f>
        <v>Uzasadnienie:</v>
      </c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847"/>
      <c r="AK54" s="847"/>
      <c r="AL54" s="847"/>
      <c r="AM54" s="1018"/>
      <c r="AO54" s="553"/>
      <c r="AP54" s="994"/>
      <c r="AQ54" s="994"/>
      <c r="AR54" s="994"/>
      <c r="AS54" s="994"/>
      <c r="AT54" s="994"/>
      <c r="AU54" s="48"/>
      <c r="AV54" s="16"/>
      <c r="AW54" s="16"/>
    </row>
    <row r="55" spans="1:49" ht="122.25" customHeight="1">
      <c r="A55" s="1049" t="s">
        <v>1822</v>
      </c>
      <c r="B55" s="1050"/>
      <c r="C55" s="302" t="s">
        <v>49</v>
      </c>
      <c r="D55" s="373" t="s">
        <v>1854</v>
      </c>
      <c r="E55" s="1011"/>
      <c r="F55" s="1012"/>
      <c r="G55" s="1010">
        <f>IF(G$4="Nie dotyczy",0," ")</f>
        <v>0</v>
      </c>
      <c r="H55" s="1011"/>
      <c r="I55" s="1012"/>
      <c r="J55" s="1029">
        <f>IF(J$4="Nie dotyczy",0," ")</f>
        <v>0</v>
      </c>
      <c r="K55" s="1029"/>
      <c r="L55" s="1030"/>
      <c r="M55" s="1028">
        <f>IF(M$4="Nie dotyczy",0," ")</f>
        <v>0</v>
      </c>
      <c r="N55" s="1029"/>
      <c r="O55" s="1030"/>
      <c r="P55" s="1028">
        <f>IF(P$4="Nie dotyczy",0," ")</f>
        <v>0</v>
      </c>
      <c r="Q55" s="1029"/>
      <c r="R55" s="1030"/>
      <c r="S55" s="1028" t="str">
        <f>IF(S$4="Nie dotyczy",0," ")</f>
        <v xml:space="preserve"> </v>
      </c>
      <c r="T55" s="1029"/>
      <c r="U55" s="1030"/>
      <c r="V55" s="1028" t="str">
        <f>IF(V$4="Nie dotyczy",0," ")</f>
        <v xml:space="preserve"> </v>
      </c>
      <c r="W55" s="1029"/>
      <c r="X55" s="1030"/>
      <c r="Y55" s="1028" t="str">
        <f>IF(Y$4="Nie dotyczy",0," ")</f>
        <v xml:space="preserve"> </v>
      </c>
      <c r="Z55" s="1029"/>
      <c r="AA55" s="1030"/>
      <c r="AB55" s="1028" t="str">
        <f>IF(AB$4="Nie dotyczy",0," ")</f>
        <v xml:space="preserve"> </v>
      </c>
      <c r="AC55" s="1029"/>
      <c r="AD55" s="1030"/>
      <c r="AE55" s="1028">
        <f>IF(AE$4="Nie dotyczy",0," ")</f>
        <v>0</v>
      </c>
      <c r="AF55" s="1029"/>
      <c r="AG55" s="1030"/>
      <c r="AH55" s="1028">
        <f>IF(AH$4="Nie dotyczy",0," ")</f>
        <v>0</v>
      </c>
      <c r="AI55" s="1029"/>
      <c r="AJ55" s="1030"/>
      <c r="AK55" s="373" t="s">
        <v>1855</v>
      </c>
      <c r="AL55" s="1031"/>
      <c r="AM55" s="1032"/>
      <c r="AN55" s="54" t="s">
        <v>1924</v>
      </c>
      <c r="AO55" s="553" t="s">
        <v>1824</v>
      </c>
      <c r="AP55" s="994"/>
      <c r="AQ55" s="994"/>
      <c r="AR55" s="994"/>
      <c r="AS55" s="994"/>
      <c r="AT55" s="994"/>
      <c r="AU55" s="48"/>
      <c r="AV55" s="16"/>
      <c r="AW55" s="16"/>
    </row>
    <row r="56" spans="1:49" ht="40.5" customHeight="1">
      <c r="A56" s="1005" t="s">
        <v>20</v>
      </c>
      <c r="B56" s="1006"/>
      <c r="C56" s="1006"/>
      <c r="D56" s="1006"/>
      <c r="E56" s="1006"/>
      <c r="F56" s="1006"/>
      <c r="G56" s="1006"/>
      <c r="H56" s="1006"/>
      <c r="I56" s="1006"/>
      <c r="J56" s="1006"/>
      <c r="K56" s="1006"/>
      <c r="L56" s="1006"/>
      <c r="M56" s="1006"/>
      <c r="N56" s="1006"/>
      <c r="O56" s="1006"/>
      <c r="P56" s="1006"/>
      <c r="Q56" s="1006"/>
      <c r="R56" s="1006"/>
      <c r="S56" s="1006"/>
      <c r="T56" s="1006"/>
      <c r="U56" s="1006"/>
      <c r="V56" s="1006"/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1006"/>
      <c r="AI56" s="1006"/>
      <c r="AJ56" s="1006"/>
      <c r="AK56" s="1006"/>
      <c r="AL56" s="1006"/>
      <c r="AM56" s="1007"/>
      <c r="AO56" s="553"/>
      <c r="AP56" s="994"/>
      <c r="AQ56" s="994"/>
      <c r="AR56" s="994"/>
      <c r="AS56" s="994"/>
      <c r="AT56" s="994"/>
      <c r="AU56" s="48"/>
      <c r="AV56" s="16"/>
      <c r="AW56" s="16"/>
    </row>
    <row r="57" spans="1:49" ht="73.5" customHeight="1" thickBot="1">
      <c r="A57" s="375" t="s">
        <v>1856</v>
      </c>
      <c r="B57" s="301" t="str">
        <f>$B$9</f>
        <v>Uzasadnienie:</v>
      </c>
      <c r="C57" s="847"/>
      <c r="D57" s="847"/>
      <c r="E57" s="847"/>
      <c r="F57" s="847"/>
      <c r="G57" s="847"/>
      <c r="H57" s="847"/>
      <c r="I57" s="847"/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847"/>
      <c r="V57" s="847"/>
      <c r="W57" s="847"/>
      <c r="X57" s="847"/>
      <c r="Y57" s="847"/>
      <c r="Z57" s="847"/>
      <c r="AA57" s="847"/>
      <c r="AB57" s="847"/>
      <c r="AC57" s="847"/>
      <c r="AD57" s="847"/>
      <c r="AE57" s="847"/>
      <c r="AF57" s="847"/>
      <c r="AG57" s="847"/>
      <c r="AH57" s="847"/>
      <c r="AI57" s="847"/>
      <c r="AJ57" s="847"/>
      <c r="AK57" s="847"/>
      <c r="AL57" s="847"/>
      <c r="AM57" s="1018"/>
      <c r="AO57" s="553"/>
      <c r="AP57" s="994"/>
      <c r="AQ57" s="994"/>
      <c r="AR57" s="994"/>
      <c r="AS57" s="994"/>
      <c r="AT57" s="994"/>
      <c r="AU57" s="48"/>
      <c r="AV57" s="16"/>
      <c r="AW57" s="16"/>
    </row>
    <row r="58" spans="1:49" ht="213" customHeight="1">
      <c r="A58" s="1049" t="str">
        <f>CONCATENATE('VII. Zgodność projektu'!$P$54," (Wskaźnik obrazujący pozytywny wpływ projektu na środowisko i klimat poprzez sposób realizacji projektu.)")</f>
        <v>Nie dotyczy (Wskaźnik obrazujący pozytywny wpływ projektu na środowisko i klimat poprzez sposób realizacji projektu.)</v>
      </c>
      <c r="B58" s="1050"/>
      <c r="C58" s="292" t="str">
        <f>IF('VII. Zgodność projektu'!$P$54="nie dotyczy","Nie dotyczy","Uzupełnij jednostkę miary")</f>
        <v>Nie dotyczy</v>
      </c>
      <c r="D58" s="377" t="s">
        <v>1857</v>
      </c>
      <c r="E58" s="1011">
        <f>IF('VII. Zgodność projektu'!$P$54="Nie dotyczy",0," ")</f>
        <v>0</v>
      </c>
      <c r="F58" s="1012"/>
      <c r="G58" s="1010">
        <f>IF('VII. Zgodność projektu'!$P$54="Nie dotyczy",0,IF(G$4="nie dotyczy",0," "))</f>
        <v>0</v>
      </c>
      <c r="H58" s="1011"/>
      <c r="I58" s="1012"/>
      <c r="J58" s="1010">
        <f>IF('VII. Zgodność projektu'!$P$54="Nie dotyczy",0,IF(J$4="nie dotyczy",0," "))</f>
        <v>0</v>
      </c>
      <c r="K58" s="1011"/>
      <c r="L58" s="1012"/>
      <c r="M58" s="1010">
        <f>IF('VII. Zgodność projektu'!$P$54="Nie dotyczy",0,IF(M$4="nie dotyczy",0," "))</f>
        <v>0</v>
      </c>
      <c r="N58" s="1011"/>
      <c r="O58" s="1012"/>
      <c r="P58" s="1010">
        <f>IF('VII. Zgodność projektu'!$P$54="Nie dotyczy",0,IF(P$4="nie dotyczy",0," "))</f>
        <v>0</v>
      </c>
      <c r="Q58" s="1011"/>
      <c r="R58" s="1012"/>
      <c r="S58" s="1010">
        <f>IF('VII. Zgodność projektu'!$P$54="Nie dotyczy",0,IF(S$4="nie dotyczy",0," "))</f>
        <v>0</v>
      </c>
      <c r="T58" s="1011"/>
      <c r="U58" s="1012"/>
      <c r="V58" s="1010">
        <f>IF('VII. Zgodność projektu'!$P$54="Nie dotyczy",0,IF(V$4="nie dotyczy",0," "))</f>
        <v>0</v>
      </c>
      <c r="W58" s="1011"/>
      <c r="X58" s="1012"/>
      <c r="Y58" s="1010">
        <f>IF('VII. Zgodność projektu'!$P$54="Nie dotyczy",0,IF(Y$4="nie dotyczy",0," "))</f>
        <v>0</v>
      </c>
      <c r="Z58" s="1011"/>
      <c r="AA58" s="1012"/>
      <c r="AB58" s="1010">
        <f>IF('VII. Zgodność projektu'!$P$54="Nie dotyczy",0,IF(AB$4="nie dotyczy",0," "))</f>
        <v>0</v>
      </c>
      <c r="AC58" s="1011"/>
      <c r="AD58" s="1012"/>
      <c r="AE58" s="1010">
        <f>IF('VII. Zgodność projektu'!$P$54="Nie dotyczy",0,IF(AE$4="nie dotyczy",0," "))</f>
        <v>0</v>
      </c>
      <c r="AF58" s="1011"/>
      <c r="AG58" s="1012"/>
      <c r="AH58" s="1010">
        <f>IF('VII. Zgodność projektu'!$P$54="Nie dotyczy",0,IF(AH$4="nie dotyczy",0," "))</f>
        <v>0</v>
      </c>
      <c r="AI58" s="1011"/>
      <c r="AJ58" s="1012"/>
      <c r="AK58" s="377" t="s">
        <v>1858</v>
      </c>
      <c r="AL58" s="1011">
        <f>IF('VII. Zgodność projektu'!$P$54="Nie dotyczy",0," ")</f>
        <v>0</v>
      </c>
      <c r="AM58" s="1023"/>
      <c r="AN58" s="54" t="s">
        <v>1920</v>
      </c>
      <c r="AO58" s="553" t="s">
        <v>58</v>
      </c>
      <c r="AP58" s="994"/>
      <c r="AQ58" s="994"/>
      <c r="AR58" s="994"/>
      <c r="AS58" s="994"/>
      <c r="AT58" s="994"/>
      <c r="AU58" s="48"/>
      <c r="AV58" s="16"/>
      <c r="AW58" s="16"/>
    </row>
    <row r="59" spans="1:49" ht="43.5" customHeight="1">
      <c r="A59" s="1005" t="s">
        <v>20</v>
      </c>
      <c r="B59" s="1006"/>
      <c r="C59" s="1006"/>
      <c r="D59" s="1006"/>
      <c r="E59" s="1006"/>
      <c r="F59" s="1006"/>
      <c r="G59" s="1006"/>
      <c r="H59" s="1006"/>
      <c r="I59" s="1006"/>
      <c r="J59" s="1006"/>
      <c r="K59" s="1006"/>
      <c r="L59" s="1006"/>
      <c r="M59" s="1006"/>
      <c r="N59" s="1006"/>
      <c r="O59" s="1006"/>
      <c r="P59" s="1006"/>
      <c r="Q59" s="1006"/>
      <c r="R59" s="1006"/>
      <c r="S59" s="1006"/>
      <c r="T59" s="1006"/>
      <c r="U59" s="1006"/>
      <c r="V59" s="1006"/>
      <c r="W59" s="1006"/>
      <c r="X59" s="1006"/>
      <c r="Y59" s="1006"/>
      <c r="Z59" s="1006"/>
      <c r="AA59" s="1006"/>
      <c r="AB59" s="1006"/>
      <c r="AC59" s="1006"/>
      <c r="AD59" s="1006"/>
      <c r="AE59" s="1006"/>
      <c r="AF59" s="1006"/>
      <c r="AG59" s="1006"/>
      <c r="AH59" s="1006"/>
      <c r="AI59" s="1006"/>
      <c r="AJ59" s="1006"/>
      <c r="AK59" s="1006"/>
      <c r="AL59" s="1006"/>
      <c r="AM59" s="1007"/>
      <c r="AO59" s="553"/>
      <c r="AP59" s="994"/>
      <c r="AQ59" s="994"/>
      <c r="AR59" s="994"/>
      <c r="AS59" s="994"/>
      <c r="AT59" s="994"/>
      <c r="AU59" s="48"/>
      <c r="AV59" s="16"/>
      <c r="AW59" s="16"/>
    </row>
    <row r="60" spans="1:49" ht="81" customHeight="1" thickBot="1">
      <c r="A60" s="375" t="s">
        <v>1859</v>
      </c>
      <c r="B60" s="301" t="str">
        <f>$B$9</f>
        <v>Uzasadnienie:</v>
      </c>
      <c r="C60" s="847" t="str">
        <f>IF('VII. Zgodność projektu'!$P$54="nie dotyczy","Nie dotyczy"," ")</f>
        <v>Nie dotyczy</v>
      </c>
      <c r="D60" s="847"/>
      <c r="E60" s="847"/>
      <c r="F60" s="847"/>
      <c r="G60" s="847"/>
      <c r="H60" s="847"/>
      <c r="I60" s="847"/>
      <c r="J60" s="847"/>
      <c r="K60" s="847"/>
      <c r="L60" s="847"/>
      <c r="M60" s="847"/>
      <c r="N60" s="847"/>
      <c r="O60" s="847"/>
      <c r="P60" s="847"/>
      <c r="Q60" s="847"/>
      <c r="R60" s="847"/>
      <c r="S60" s="847"/>
      <c r="T60" s="847"/>
      <c r="U60" s="847"/>
      <c r="V60" s="847"/>
      <c r="W60" s="847"/>
      <c r="X60" s="847"/>
      <c r="Y60" s="847"/>
      <c r="Z60" s="847"/>
      <c r="AA60" s="847"/>
      <c r="AB60" s="847"/>
      <c r="AC60" s="847"/>
      <c r="AD60" s="847"/>
      <c r="AE60" s="847"/>
      <c r="AF60" s="847"/>
      <c r="AG60" s="847"/>
      <c r="AH60" s="847"/>
      <c r="AI60" s="847"/>
      <c r="AJ60" s="847"/>
      <c r="AK60" s="847"/>
      <c r="AL60" s="847"/>
      <c r="AM60" s="1018"/>
      <c r="AO60" s="553"/>
      <c r="AP60" s="994"/>
      <c r="AQ60" s="994"/>
      <c r="AR60" s="994"/>
      <c r="AS60" s="994"/>
      <c r="AT60" s="994"/>
      <c r="AU60" s="48"/>
      <c r="AV60" s="16"/>
      <c r="AW60" s="16"/>
    </row>
    <row r="61" spans="1:49" ht="213" customHeight="1">
      <c r="A61" s="1049" t="str">
        <f>CONCATENATE('VII. Zgodność projektu'!$P$55," (Wskaźnik obrazujący pozytywny wpływ projektu na środowisko i klimat poprzez sposób realizacji projektu.)")</f>
        <v>Nie dotyczy (Wskaźnik obrazujący pozytywny wpływ projektu na środowisko i klimat poprzez sposób realizacji projektu.)</v>
      </c>
      <c r="B61" s="1050"/>
      <c r="C61" s="305" t="str">
        <f>IF('VII. Zgodność projektu'!$P$55="nie dotyczy","Nie dotyczy","Uzupełnij jednostkę miary")</f>
        <v>Nie dotyczy</v>
      </c>
      <c r="D61" s="377" t="s">
        <v>1860</v>
      </c>
      <c r="E61" s="1011">
        <f>IF('VII. Zgodność projektu'!$P$55="Nie dotyczy",0," ")</f>
        <v>0</v>
      </c>
      <c r="F61" s="1012"/>
      <c r="G61" s="1010">
        <f>IF('VII. Zgodność projektu'!$P$55="Nie dotyczy",0,IF(G$4="nie dotyczy",0," "))</f>
        <v>0</v>
      </c>
      <c r="H61" s="1011"/>
      <c r="I61" s="1012"/>
      <c r="J61" s="1010">
        <f>IF('VII. Zgodność projektu'!$P$55="Nie dotyczy",0,IF(J$4="nie dotyczy",0," "))</f>
        <v>0</v>
      </c>
      <c r="K61" s="1011"/>
      <c r="L61" s="1012"/>
      <c r="M61" s="1010">
        <f>IF('VII. Zgodność projektu'!$P$55="Nie dotyczy",0,IF(M$4="nie dotyczy",0," "))</f>
        <v>0</v>
      </c>
      <c r="N61" s="1011"/>
      <c r="O61" s="1012"/>
      <c r="P61" s="1010">
        <f>IF('VII. Zgodność projektu'!$P$55="Nie dotyczy",0,IF(P$4="nie dotyczy",0," "))</f>
        <v>0</v>
      </c>
      <c r="Q61" s="1011"/>
      <c r="R61" s="1012"/>
      <c r="S61" s="1010">
        <f>IF('VII. Zgodność projektu'!$P$55="Nie dotyczy",0,IF(S$4="nie dotyczy",0," "))</f>
        <v>0</v>
      </c>
      <c r="T61" s="1011"/>
      <c r="U61" s="1012"/>
      <c r="V61" s="1010">
        <f>IF('VII. Zgodność projektu'!$P$55="Nie dotyczy",0,IF(V$4="nie dotyczy",0," "))</f>
        <v>0</v>
      </c>
      <c r="W61" s="1011"/>
      <c r="X61" s="1012"/>
      <c r="Y61" s="1010">
        <f>IF('VII. Zgodność projektu'!$P$55="Nie dotyczy",0,IF(Y$4="nie dotyczy",0," "))</f>
        <v>0</v>
      </c>
      <c r="Z61" s="1011"/>
      <c r="AA61" s="1012"/>
      <c r="AB61" s="1010">
        <f>IF('VII. Zgodność projektu'!$P$55="Nie dotyczy",0,IF(AB$4="nie dotyczy",0," "))</f>
        <v>0</v>
      </c>
      <c r="AC61" s="1011"/>
      <c r="AD61" s="1012"/>
      <c r="AE61" s="1010">
        <f>IF('VII. Zgodność projektu'!$P$55="Nie dotyczy",0,IF(AE$4="nie dotyczy",0," "))</f>
        <v>0</v>
      </c>
      <c r="AF61" s="1011"/>
      <c r="AG61" s="1012"/>
      <c r="AH61" s="1010">
        <f>IF('VII. Zgodność projektu'!$P$55="Nie dotyczy",0,IF(AH$4="nie dotyczy",0," "))</f>
        <v>0</v>
      </c>
      <c r="AI61" s="1011"/>
      <c r="AJ61" s="1012"/>
      <c r="AK61" s="377" t="s">
        <v>1861</v>
      </c>
      <c r="AL61" s="1011">
        <f>IF('VII. Zgodność projektu'!$P$55="Nie dotyczy",0," ")</f>
        <v>0</v>
      </c>
      <c r="AM61" s="1023"/>
      <c r="AN61" s="54" t="s">
        <v>1920</v>
      </c>
      <c r="AO61" s="553" t="s">
        <v>58</v>
      </c>
      <c r="AP61" s="994"/>
      <c r="AQ61" s="994"/>
      <c r="AR61" s="994"/>
      <c r="AS61" s="994"/>
      <c r="AT61" s="994"/>
      <c r="AU61" s="48"/>
      <c r="AV61" s="16"/>
      <c r="AW61" s="16"/>
    </row>
    <row r="62" spans="1:49" ht="42.75" customHeight="1">
      <c r="A62" s="1005" t="s">
        <v>20</v>
      </c>
      <c r="B62" s="1006"/>
      <c r="C62" s="1006"/>
      <c r="D62" s="1006"/>
      <c r="E62" s="1006"/>
      <c r="F62" s="1006"/>
      <c r="G62" s="1006"/>
      <c r="H62" s="1006"/>
      <c r="I62" s="1006"/>
      <c r="J62" s="1006"/>
      <c r="K62" s="1006"/>
      <c r="L62" s="1006"/>
      <c r="M62" s="1006"/>
      <c r="N62" s="1006"/>
      <c r="O62" s="1006"/>
      <c r="P62" s="1006"/>
      <c r="Q62" s="1006"/>
      <c r="R62" s="1006"/>
      <c r="S62" s="1006"/>
      <c r="T62" s="1006"/>
      <c r="U62" s="1006"/>
      <c r="V62" s="1006"/>
      <c r="W62" s="1006"/>
      <c r="X62" s="1006"/>
      <c r="Y62" s="1006"/>
      <c r="Z62" s="1006"/>
      <c r="AA62" s="1006"/>
      <c r="AB62" s="1006"/>
      <c r="AC62" s="1006"/>
      <c r="AD62" s="1006"/>
      <c r="AE62" s="1006"/>
      <c r="AF62" s="1006"/>
      <c r="AG62" s="1006"/>
      <c r="AH62" s="1006"/>
      <c r="AI62" s="1006"/>
      <c r="AJ62" s="1006"/>
      <c r="AK62" s="1006"/>
      <c r="AL62" s="1006"/>
      <c r="AM62" s="1007"/>
      <c r="AO62" s="553"/>
      <c r="AP62" s="994"/>
      <c r="AQ62" s="994"/>
      <c r="AR62" s="994"/>
      <c r="AS62" s="994"/>
      <c r="AT62" s="994"/>
      <c r="AU62" s="48"/>
      <c r="AV62" s="16"/>
      <c r="AW62" s="16"/>
    </row>
    <row r="63" spans="1:49" ht="93" customHeight="1" thickBot="1">
      <c r="A63" s="375" t="s">
        <v>1862</v>
      </c>
      <c r="B63" s="301" t="str">
        <f>$B$9</f>
        <v>Uzasadnienie:</v>
      </c>
      <c r="C63" s="847" t="str">
        <f>IF('VII. Zgodność projektu'!$P$55="nie dotyczy","Nie dotyczy"," ")</f>
        <v>Nie dotyczy</v>
      </c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847"/>
      <c r="AK63" s="847"/>
      <c r="AL63" s="847"/>
      <c r="AM63" s="1018"/>
      <c r="AO63" s="553"/>
      <c r="AP63" s="994"/>
      <c r="AQ63" s="994"/>
      <c r="AR63" s="994"/>
      <c r="AS63" s="994"/>
      <c r="AT63" s="994"/>
      <c r="AU63" s="48"/>
      <c r="AV63" s="16"/>
      <c r="AW63" s="16"/>
    </row>
    <row r="64" spans="1:49" ht="213" customHeight="1">
      <c r="A64" s="1049" t="str">
        <f>CONCATENATE('VII. Zgodność projektu'!$P$67," (Wskaźnik obrazujący pozytywny wpływ projektu na środowisko i klimat poprzez rezultat projektu.)")</f>
        <v>Nie dotyczy (Wskaźnik obrazujący pozytywny wpływ projektu na środowisko i klimat poprzez rezultat projektu.)</v>
      </c>
      <c r="B64" s="1050"/>
      <c r="C64" s="305" t="str">
        <f>IF('VII. Zgodność projektu'!$P$67="nie dotyczy","Nie dotyczy","Uzupełnij jednostkę miary")</f>
        <v>Nie dotyczy</v>
      </c>
      <c r="D64" s="373" t="s">
        <v>1863</v>
      </c>
      <c r="E64" s="1011">
        <f>IF('VII. Zgodność projektu'!$P$67="Nie dotyczy",0," ")</f>
        <v>0</v>
      </c>
      <c r="F64" s="1012"/>
      <c r="G64" s="1010">
        <f>IF('VII. Zgodność projektu'!$P$67="Nie dotyczy",0,IF(G$4="nie dotyczy",0," "))</f>
        <v>0</v>
      </c>
      <c r="H64" s="1011"/>
      <c r="I64" s="1012"/>
      <c r="J64" s="1010">
        <f>IF('VII. Zgodność projektu'!$P$67="Nie dotyczy",0,IF(J$4="nie dotyczy",0," "))</f>
        <v>0</v>
      </c>
      <c r="K64" s="1011"/>
      <c r="L64" s="1012"/>
      <c r="M64" s="1010">
        <f>IF('VII. Zgodność projektu'!$P$67="Nie dotyczy",0,IF(M$4="nie dotyczy",0," "))</f>
        <v>0</v>
      </c>
      <c r="N64" s="1011"/>
      <c r="O64" s="1012"/>
      <c r="P64" s="1010">
        <f>IF('VII. Zgodność projektu'!$P$67="Nie dotyczy",0,IF(P$4="nie dotyczy",0," "))</f>
        <v>0</v>
      </c>
      <c r="Q64" s="1011"/>
      <c r="R64" s="1012"/>
      <c r="S64" s="1010">
        <f>IF('VII. Zgodność projektu'!$P$67="Nie dotyczy",0,IF(S$4="nie dotyczy",0," "))</f>
        <v>0</v>
      </c>
      <c r="T64" s="1011"/>
      <c r="U64" s="1012"/>
      <c r="V64" s="1010">
        <f>IF('VII. Zgodność projektu'!$P$67="Nie dotyczy",0,IF(V$4="nie dotyczy",0," "))</f>
        <v>0</v>
      </c>
      <c r="W64" s="1011"/>
      <c r="X64" s="1012"/>
      <c r="Y64" s="1010">
        <f>IF('VII. Zgodność projektu'!$P$67="Nie dotyczy",0,IF(Y$4="nie dotyczy",0," "))</f>
        <v>0</v>
      </c>
      <c r="Z64" s="1011"/>
      <c r="AA64" s="1012"/>
      <c r="AB64" s="1010">
        <f>IF('VII. Zgodność projektu'!$P$67="Nie dotyczy",0,IF(AB$4="nie dotyczy",0," "))</f>
        <v>0</v>
      </c>
      <c r="AC64" s="1011"/>
      <c r="AD64" s="1012"/>
      <c r="AE64" s="1010">
        <f>IF('VII. Zgodność projektu'!$P$67="Nie dotyczy",0,IF(AE$4="nie dotyczy",0," "))</f>
        <v>0</v>
      </c>
      <c r="AF64" s="1011"/>
      <c r="AG64" s="1012"/>
      <c r="AH64" s="1010">
        <f>IF('VII. Zgodność projektu'!$P$67="Nie dotyczy",0,IF(AH$4="nie dotyczy",0," "))</f>
        <v>0</v>
      </c>
      <c r="AI64" s="1011"/>
      <c r="AJ64" s="1012"/>
      <c r="AK64" s="373" t="s">
        <v>1864</v>
      </c>
      <c r="AL64" s="1031">
        <f>IF('VII. Zgodność projektu'!$P$67="Nie dotyczy",0," ")</f>
        <v>0</v>
      </c>
      <c r="AM64" s="1032"/>
      <c r="AN64" s="54" t="s">
        <v>1920</v>
      </c>
      <c r="AO64" s="553" t="s">
        <v>59</v>
      </c>
      <c r="AP64" s="994"/>
      <c r="AQ64" s="994"/>
      <c r="AR64" s="994"/>
      <c r="AS64" s="994"/>
      <c r="AT64" s="994"/>
      <c r="AU64" s="48"/>
      <c r="AV64" s="16"/>
      <c r="AW64" s="16"/>
    </row>
    <row r="65" spans="1:49" ht="42" customHeight="1">
      <c r="A65" s="1005" t="s">
        <v>20</v>
      </c>
      <c r="B65" s="1006"/>
      <c r="C65" s="1006"/>
      <c r="D65" s="1006"/>
      <c r="E65" s="1006"/>
      <c r="F65" s="1006"/>
      <c r="G65" s="1006"/>
      <c r="H65" s="1006"/>
      <c r="I65" s="1006"/>
      <c r="J65" s="1006"/>
      <c r="K65" s="1006"/>
      <c r="L65" s="1006"/>
      <c r="M65" s="1006"/>
      <c r="N65" s="1006"/>
      <c r="O65" s="1006"/>
      <c r="P65" s="1006"/>
      <c r="Q65" s="1006"/>
      <c r="R65" s="1006"/>
      <c r="S65" s="1006"/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1006"/>
      <c r="AE65" s="1006"/>
      <c r="AF65" s="1006"/>
      <c r="AG65" s="1006"/>
      <c r="AH65" s="1006"/>
      <c r="AI65" s="1006"/>
      <c r="AJ65" s="1006"/>
      <c r="AK65" s="1006"/>
      <c r="AL65" s="1006"/>
      <c r="AM65" s="1007"/>
      <c r="AO65" s="553"/>
      <c r="AP65" s="994"/>
      <c r="AQ65" s="994"/>
      <c r="AR65" s="994"/>
      <c r="AS65" s="994"/>
      <c r="AT65" s="994"/>
      <c r="AU65" s="48"/>
      <c r="AV65" s="16"/>
      <c r="AW65" s="16"/>
    </row>
    <row r="66" spans="1:49" ht="75" customHeight="1" thickBot="1">
      <c r="A66" s="375" t="s">
        <v>1865</v>
      </c>
      <c r="B66" s="301" t="str">
        <f>$B$9</f>
        <v>Uzasadnienie:</v>
      </c>
      <c r="C66" s="847" t="str">
        <f>IF('VII. Zgodność projektu'!$P$67="nie dotyczy","Nie dotyczy"," ")</f>
        <v>Nie dotyczy</v>
      </c>
      <c r="D66" s="847"/>
      <c r="E66" s="847"/>
      <c r="F66" s="847"/>
      <c r="G66" s="847"/>
      <c r="H66" s="847"/>
      <c r="I66" s="847"/>
      <c r="J66" s="847"/>
      <c r="K66" s="847"/>
      <c r="L66" s="847"/>
      <c r="M66" s="847"/>
      <c r="N66" s="847"/>
      <c r="O66" s="847"/>
      <c r="P66" s="847"/>
      <c r="Q66" s="847"/>
      <c r="R66" s="847"/>
      <c r="S66" s="847"/>
      <c r="T66" s="847"/>
      <c r="U66" s="847"/>
      <c r="V66" s="847"/>
      <c r="W66" s="847"/>
      <c r="X66" s="847"/>
      <c r="Y66" s="847"/>
      <c r="Z66" s="847"/>
      <c r="AA66" s="847"/>
      <c r="AB66" s="847"/>
      <c r="AC66" s="847"/>
      <c r="AD66" s="847"/>
      <c r="AE66" s="847"/>
      <c r="AF66" s="847"/>
      <c r="AG66" s="847"/>
      <c r="AH66" s="847"/>
      <c r="AI66" s="847"/>
      <c r="AJ66" s="847"/>
      <c r="AK66" s="847"/>
      <c r="AL66" s="847"/>
      <c r="AM66" s="1018"/>
      <c r="AO66" s="553"/>
      <c r="AP66" s="994"/>
      <c r="AQ66" s="994"/>
      <c r="AR66" s="994"/>
      <c r="AS66" s="994"/>
      <c r="AT66" s="994"/>
      <c r="AU66" s="48"/>
      <c r="AV66" s="16"/>
      <c r="AW66" s="16"/>
    </row>
    <row r="67" spans="1:49" ht="213" customHeight="1">
      <c r="A67" s="1049" t="str">
        <f>CONCATENATE('VII. Zgodność projektu'!$P$68," (Wskaźnik obrazujący pozytywny wpływ projektu na środowisko i klimat poprzez rezultat projektu.)")</f>
        <v>Nie dotyczy (Wskaźnik obrazujący pozytywny wpływ projektu na środowisko i klimat poprzez rezultat projektu.)</v>
      </c>
      <c r="B67" s="1050"/>
      <c r="C67" s="305" t="str">
        <f>IF('VII. Zgodność projektu'!$P$68="nie dotyczy","Nie dotyczy","Uzupełnij jednostkę miary")</f>
        <v>Nie dotyczy</v>
      </c>
      <c r="D67" s="373" t="s">
        <v>1866</v>
      </c>
      <c r="E67" s="1011">
        <f>IF('VII. Zgodność projektu'!$P$68="Nie dotyczy",0," ")</f>
        <v>0</v>
      </c>
      <c r="F67" s="1012"/>
      <c r="G67" s="1010">
        <f>IF('VII. Zgodność projektu'!$P$68="Nie dotyczy",0,IF(G$4="nie dotyczy",0," "))</f>
        <v>0</v>
      </c>
      <c r="H67" s="1011"/>
      <c r="I67" s="1012"/>
      <c r="J67" s="1010">
        <f>IF('VII. Zgodność projektu'!$P$68="Nie dotyczy",0,IF(J$4="nie dotyczy",0," "))</f>
        <v>0</v>
      </c>
      <c r="K67" s="1011"/>
      <c r="L67" s="1012"/>
      <c r="M67" s="1010">
        <f>IF('VII. Zgodność projektu'!$P$68="Nie dotyczy",0,IF(M$4="nie dotyczy",0," "))</f>
        <v>0</v>
      </c>
      <c r="N67" s="1011"/>
      <c r="O67" s="1012"/>
      <c r="P67" s="1010">
        <f>IF('VII. Zgodność projektu'!$P$68="Nie dotyczy",0,IF(P$4="nie dotyczy",0," "))</f>
        <v>0</v>
      </c>
      <c r="Q67" s="1011"/>
      <c r="R67" s="1012"/>
      <c r="S67" s="1010">
        <f>IF('VII. Zgodność projektu'!$P$68="Nie dotyczy",0,IF(S$4="nie dotyczy",0," "))</f>
        <v>0</v>
      </c>
      <c r="T67" s="1011"/>
      <c r="U67" s="1012"/>
      <c r="V67" s="1010">
        <f>IF('VII. Zgodność projektu'!$P$68="Nie dotyczy",0,IF(V$4="nie dotyczy",0," "))</f>
        <v>0</v>
      </c>
      <c r="W67" s="1011"/>
      <c r="X67" s="1012"/>
      <c r="Y67" s="1010">
        <f>IF('VII. Zgodność projektu'!$P$68="Nie dotyczy",0,IF(Y$4="nie dotyczy",0," "))</f>
        <v>0</v>
      </c>
      <c r="Z67" s="1011"/>
      <c r="AA67" s="1012"/>
      <c r="AB67" s="1010">
        <f>IF('VII. Zgodność projektu'!$P$68="Nie dotyczy",0,IF(AB$4="nie dotyczy",0," "))</f>
        <v>0</v>
      </c>
      <c r="AC67" s="1011"/>
      <c r="AD67" s="1012"/>
      <c r="AE67" s="1010">
        <f>IF('VII. Zgodność projektu'!$P$68="Nie dotyczy",0,IF(AE$4="nie dotyczy",0," "))</f>
        <v>0</v>
      </c>
      <c r="AF67" s="1011"/>
      <c r="AG67" s="1012"/>
      <c r="AH67" s="1010">
        <f>IF('VII. Zgodność projektu'!$P$68="Nie dotyczy",0,IF(AH$4="nie dotyczy",0," "))</f>
        <v>0</v>
      </c>
      <c r="AI67" s="1011"/>
      <c r="AJ67" s="1012"/>
      <c r="AK67" s="373" t="s">
        <v>1867</v>
      </c>
      <c r="AL67" s="1031">
        <f>IF('VII. Zgodność projektu'!$P$68="Nie dotyczy",0," ")</f>
        <v>0</v>
      </c>
      <c r="AM67" s="1032"/>
      <c r="AN67" s="54" t="s">
        <v>1920</v>
      </c>
      <c r="AO67" s="553" t="s">
        <v>59</v>
      </c>
      <c r="AP67" s="994"/>
      <c r="AQ67" s="994"/>
      <c r="AR67" s="994"/>
      <c r="AS67" s="994"/>
      <c r="AT67" s="994"/>
      <c r="AU67" s="48"/>
      <c r="AV67" s="16"/>
      <c r="AW67" s="16"/>
    </row>
    <row r="68" spans="1:49" ht="42.75" customHeight="1">
      <c r="A68" s="1005" t="s">
        <v>20</v>
      </c>
      <c r="B68" s="1006"/>
      <c r="C68" s="1006"/>
      <c r="D68" s="1006"/>
      <c r="E68" s="1006"/>
      <c r="F68" s="1006"/>
      <c r="G68" s="1006"/>
      <c r="H68" s="1006"/>
      <c r="I68" s="1006"/>
      <c r="J68" s="1006"/>
      <c r="K68" s="1006"/>
      <c r="L68" s="1006"/>
      <c r="M68" s="1006"/>
      <c r="N68" s="1006"/>
      <c r="O68" s="1006"/>
      <c r="P68" s="1006"/>
      <c r="Q68" s="1006"/>
      <c r="R68" s="1006"/>
      <c r="S68" s="1006"/>
      <c r="T68" s="1006"/>
      <c r="U68" s="1006"/>
      <c r="V68" s="1006"/>
      <c r="W68" s="1006"/>
      <c r="X68" s="1006"/>
      <c r="Y68" s="1006"/>
      <c r="Z68" s="1006"/>
      <c r="AA68" s="1006"/>
      <c r="AB68" s="1006"/>
      <c r="AC68" s="1006"/>
      <c r="AD68" s="1006"/>
      <c r="AE68" s="1006"/>
      <c r="AF68" s="1006"/>
      <c r="AG68" s="1006"/>
      <c r="AH68" s="1006"/>
      <c r="AI68" s="1006"/>
      <c r="AJ68" s="1006"/>
      <c r="AK68" s="1006"/>
      <c r="AL68" s="1006"/>
      <c r="AM68" s="1007"/>
      <c r="AO68" s="553"/>
      <c r="AP68" s="994"/>
      <c r="AQ68" s="994"/>
      <c r="AR68" s="994"/>
      <c r="AS68" s="994"/>
      <c r="AT68" s="994"/>
      <c r="AU68" s="48"/>
      <c r="AV68" s="16"/>
      <c r="AW68" s="16"/>
    </row>
    <row r="69" spans="1:49" ht="70.5" customHeight="1" thickBot="1">
      <c r="A69" s="375" t="s">
        <v>1868</v>
      </c>
      <c r="B69" s="301" t="str">
        <f>$B$9</f>
        <v>Uzasadnienie:</v>
      </c>
      <c r="C69" s="847" t="str">
        <f>IF('VII. Zgodność projektu'!$P$68="nie dotyczy","Nie dotyczy"," ")</f>
        <v>Nie dotyczy</v>
      </c>
      <c r="D69" s="847"/>
      <c r="E69" s="847"/>
      <c r="F69" s="847"/>
      <c r="G69" s="847"/>
      <c r="H69" s="847"/>
      <c r="I69" s="847"/>
      <c r="J69" s="847"/>
      <c r="K69" s="847"/>
      <c r="L69" s="847"/>
      <c r="M69" s="847"/>
      <c r="N69" s="847"/>
      <c r="O69" s="847"/>
      <c r="P69" s="847"/>
      <c r="Q69" s="847"/>
      <c r="R69" s="847"/>
      <c r="S69" s="847"/>
      <c r="T69" s="847"/>
      <c r="U69" s="847"/>
      <c r="V69" s="847"/>
      <c r="W69" s="847"/>
      <c r="X69" s="847"/>
      <c r="Y69" s="847"/>
      <c r="Z69" s="847"/>
      <c r="AA69" s="847"/>
      <c r="AB69" s="847"/>
      <c r="AC69" s="847"/>
      <c r="AD69" s="847"/>
      <c r="AE69" s="847"/>
      <c r="AF69" s="847"/>
      <c r="AG69" s="847"/>
      <c r="AH69" s="847"/>
      <c r="AI69" s="847"/>
      <c r="AJ69" s="847"/>
      <c r="AK69" s="847"/>
      <c r="AL69" s="847"/>
      <c r="AM69" s="1018"/>
      <c r="AO69" s="553"/>
      <c r="AP69" s="994"/>
      <c r="AQ69" s="994"/>
      <c r="AR69" s="994"/>
      <c r="AS69" s="994"/>
      <c r="AT69" s="994"/>
      <c r="AU69" s="48"/>
      <c r="AV69" s="16"/>
      <c r="AW69" s="16"/>
    </row>
    <row r="70" spans="1:49" ht="213" customHeight="1">
      <c r="A70" s="1049" t="str">
        <f>CONCATENATE('VII. Zgodność projektu'!$P$15," (Wskaźnik obrazujący dostępność produktów/ rezultatów projektu dla osób z niepełnosprawnościami)")</f>
        <v>Nie dotyczy (Wskaźnik obrazujący dostępność produktów/ rezultatów projektu dla osób z niepełnosprawnościami)</v>
      </c>
      <c r="B70" s="1050"/>
      <c r="C70" s="305" t="str">
        <f>IF('VII. Zgodność projektu'!$P$15="nie dotyczy","Nie dotyczy","Uzupełnij jednostkę miary")</f>
        <v>Nie dotyczy</v>
      </c>
      <c r="D70" s="373" t="s">
        <v>1869</v>
      </c>
      <c r="E70" s="1011">
        <f>IF('VII. Zgodność projektu'!$P$15="Nie dotyczy",0," ")</f>
        <v>0</v>
      </c>
      <c r="F70" s="1012"/>
      <c r="G70" s="1010">
        <f>IF('VII. Zgodność projektu'!$P$15="Nie dotyczy",0,IF(G$4="nie dotyczy",0," "))</f>
        <v>0</v>
      </c>
      <c r="H70" s="1011"/>
      <c r="I70" s="1012"/>
      <c r="J70" s="1010">
        <f>IF('VII. Zgodność projektu'!$P$15="Nie dotyczy",0,IF(J$4="nie dotyczy",0," "))</f>
        <v>0</v>
      </c>
      <c r="K70" s="1011"/>
      <c r="L70" s="1012"/>
      <c r="M70" s="1010">
        <f>IF('VII. Zgodność projektu'!$P$15="Nie dotyczy",0,IF(M$4="nie dotyczy",0," "))</f>
        <v>0</v>
      </c>
      <c r="N70" s="1011"/>
      <c r="O70" s="1012"/>
      <c r="P70" s="1010">
        <f>IF('VII. Zgodność projektu'!$P$15="Nie dotyczy",0,IF(P$4="nie dotyczy",0," "))</f>
        <v>0</v>
      </c>
      <c r="Q70" s="1011"/>
      <c r="R70" s="1012"/>
      <c r="S70" s="1010">
        <f>IF('VII. Zgodność projektu'!$P$15="Nie dotyczy",0,IF(S$4="nie dotyczy",0," "))</f>
        <v>0</v>
      </c>
      <c r="T70" s="1011"/>
      <c r="U70" s="1012"/>
      <c r="V70" s="1010">
        <f>IF('VII. Zgodność projektu'!$P$15="Nie dotyczy",0,IF(V$4="nie dotyczy",0," "))</f>
        <v>0</v>
      </c>
      <c r="W70" s="1011"/>
      <c r="X70" s="1012"/>
      <c r="Y70" s="1010">
        <f>IF('VII. Zgodność projektu'!$P$15="Nie dotyczy",0,IF(Y$4="nie dotyczy",0," "))</f>
        <v>0</v>
      </c>
      <c r="Z70" s="1011"/>
      <c r="AA70" s="1012"/>
      <c r="AB70" s="1010">
        <f>IF('VII. Zgodność projektu'!$P$15="Nie dotyczy",0,IF(AB$4="nie dotyczy",0," "))</f>
        <v>0</v>
      </c>
      <c r="AC70" s="1011"/>
      <c r="AD70" s="1012"/>
      <c r="AE70" s="1010">
        <f>IF('VII. Zgodność projektu'!$P$15="Nie dotyczy",0,IF(AE$4="nie dotyczy",0," "))</f>
        <v>0</v>
      </c>
      <c r="AF70" s="1011"/>
      <c r="AG70" s="1012"/>
      <c r="AH70" s="1010">
        <f>IF('VII. Zgodność projektu'!$P$15="Nie dotyczy",0,IF(AH$4="nie dotyczy",0," "))</f>
        <v>0</v>
      </c>
      <c r="AI70" s="1011"/>
      <c r="AJ70" s="1012"/>
      <c r="AK70" s="373" t="s">
        <v>1870</v>
      </c>
      <c r="AL70" s="1031">
        <f>IF('VII. Zgodność projektu'!$P$15="Nie dotyczy",0," ")</f>
        <v>0</v>
      </c>
      <c r="AM70" s="1032"/>
      <c r="AN70" s="54" t="s">
        <v>1920</v>
      </c>
      <c r="AO70" s="553" t="s">
        <v>60</v>
      </c>
      <c r="AP70" s="994"/>
      <c r="AQ70" s="994"/>
      <c r="AR70" s="994"/>
      <c r="AS70" s="994"/>
      <c r="AT70" s="994"/>
      <c r="AU70" s="48"/>
      <c r="AV70" s="16"/>
      <c r="AW70" s="16"/>
    </row>
    <row r="71" spans="1:49" ht="37.5" customHeight="1">
      <c r="A71" s="1005" t="s">
        <v>20</v>
      </c>
      <c r="B71" s="1006"/>
      <c r="C71" s="1006"/>
      <c r="D71" s="1006"/>
      <c r="E71" s="1006"/>
      <c r="F71" s="1006"/>
      <c r="G71" s="1006"/>
      <c r="H71" s="1006"/>
      <c r="I71" s="1006"/>
      <c r="J71" s="1006"/>
      <c r="K71" s="1006"/>
      <c r="L71" s="1006"/>
      <c r="M71" s="1006"/>
      <c r="N71" s="1006"/>
      <c r="O71" s="1006"/>
      <c r="P71" s="1006"/>
      <c r="Q71" s="1006"/>
      <c r="R71" s="1006"/>
      <c r="S71" s="1006"/>
      <c r="T71" s="1006"/>
      <c r="U71" s="1006"/>
      <c r="V71" s="1006"/>
      <c r="W71" s="1006"/>
      <c r="X71" s="1006"/>
      <c r="Y71" s="1006"/>
      <c r="Z71" s="1006"/>
      <c r="AA71" s="1006"/>
      <c r="AB71" s="1006"/>
      <c r="AC71" s="1006"/>
      <c r="AD71" s="1006"/>
      <c r="AE71" s="1006"/>
      <c r="AF71" s="1006"/>
      <c r="AG71" s="1006"/>
      <c r="AH71" s="1006"/>
      <c r="AI71" s="1006"/>
      <c r="AJ71" s="1006"/>
      <c r="AK71" s="1006"/>
      <c r="AL71" s="1006"/>
      <c r="AM71" s="1007"/>
      <c r="AO71" s="553"/>
      <c r="AP71" s="994"/>
      <c r="AQ71" s="994"/>
      <c r="AR71" s="994"/>
      <c r="AS71" s="994"/>
      <c r="AT71" s="994"/>
      <c r="AU71" s="48"/>
      <c r="AV71" s="16"/>
      <c r="AW71" s="16"/>
    </row>
    <row r="72" spans="1:49" ht="35.1" customHeight="1" thickBot="1">
      <c r="A72" s="375" t="s">
        <v>1871</v>
      </c>
      <c r="B72" s="301" t="str">
        <f>$B$9</f>
        <v>Uzasadnienie:</v>
      </c>
      <c r="C72" s="847" t="str">
        <f>IF('VII. Zgodność projektu'!$P$15="nie dotyczy","Nie dotyczy"," ")</f>
        <v>Nie dotyczy</v>
      </c>
      <c r="D72" s="847"/>
      <c r="E72" s="847"/>
      <c r="F72" s="847"/>
      <c r="G72" s="847"/>
      <c r="H72" s="847"/>
      <c r="I72" s="847"/>
      <c r="J72" s="847"/>
      <c r="K72" s="847"/>
      <c r="L72" s="847"/>
      <c r="M72" s="847"/>
      <c r="N72" s="847"/>
      <c r="O72" s="847"/>
      <c r="P72" s="847"/>
      <c r="Q72" s="847"/>
      <c r="R72" s="847"/>
      <c r="S72" s="847"/>
      <c r="T72" s="847"/>
      <c r="U72" s="847"/>
      <c r="V72" s="847"/>
      <c r="W72" s="847"/>
      <c r="X72" s="847"/>
      <c r="Y72" s="847"/>
      <c r="Z72" s="847"/>
      <c r="AA72" s="847"/>
      <c r="AB72" s="847"/>
      <c r="AC72" s="847"/>
      <c r="AD72" s="847"/>
      <c r="AE72" s="847"/>
      <c r="AF72" s="847"/>
      <c r="AG72" s="847"/>
      <c r="AH72" s="847"/>
      <c r="AI72" s="847"/>
      <c r="AJ72" s="847"/>
      <c r="AK72" s="847"/>
      <c r="AL72" s="847"/>
      <c r="AM72" s="1018"/>
      <c r="AO72" s="553"/>
      <c r="AP72" s="994"/>
      <c r="AQ72" s="994"/>
      <c r="AR72" s="994"/>
      <c r="AS72" s="994"/>
      <c r="AT72" s="994"/>
      <c r="AU72" s="48"/>
      <c r="AV72" s="16"/>
      <c r="AW72" s="16"/>
    </row>
    <row r="73" spans="1:49" ht="213" customHeight="1">
      <c r="A73" s="1049" t="str">
        <f>CONCATENATE('VII. Zgodność projektu'!$P$16," (Wskaźnik obrazujący dostępność produktów/ rezultatów projektu dla osób z niepełnosprawnościami)")</f>
        <v>Nie dotyczy (Wskaźnik obrazujący dostępność produktów/ rezultatów projektu dla osób z niepełnosprawnościami)</v>
      </c>
      <c r="B73" s="1050"/>
      <c r="C73" s="305" t="str">
        <f>IF('VII. Zgodność projektu'!$P$16="nie dotyczy","Nie dotyczy","Uzupełnij jednostkę miary")</f>
        <v>Nie dotyczy</v>
      </c>
      <c r="D73" s="373" t="s">
        <v>1872</v>
      </c>
      <c r="E73" s="1011">
        <f>IF('VII. Zgodność projektu'!$P$16="Nie dotyczy",0," ")</f>
        <v>0</v>
      </c>
      <c r="F73" s="1012"/>
      <c r="G73" s="1010">
        <f>IF('VII. Zgodność projektu'!$P$16="Nie dotyczy",0,IF(G$4="nie dotyczy",0," "))</f>
        <v>0</v>
      </c>
      <c r="H73" s="1011"/>
      <c r="I73" s="1012"/>
      <c r="J73" s="1010">
        <f>IF('VII. Zgodność projektu'!$P$16="Nie dotyczy",0,IF(J$4="nie dotyczy",0," "))</f>
        <v>0</v>
      </c>
      <c r="K73" s="1011"/>
      <c r="L73" s="1012"/>
      <c r="M73" s="1010">
        <f>IF('VII. Zgodność projektu'!$P$16="Nie dotyczy",0,IF(M$4="nie dotyczy",0," "))</f>
        <v>0</v>
      </c>
      <c r="N73" s="1011"/>
      <c r="O73" s="1012"/>
      <c r="P73" s="1010">
        <f>IF('VII. Zgodność projektu'!$P$16="Nie dotyczy",0,IF(P$4="nie dotyczy",0," "))</f>
        <v>0</v>
      </c>
      <c r="Q73" s="1011"/>
      <c r="R73" s="1012"/>
      <c r="S73" s="1010">
        <f>IF('VII. Zgodność projektu'!$P$16="Nie dotyczy",0,IF(S$4="nie dotyczy",0," "))</f>
        <v>0</v>
      </c>
      <c r="T73" s="1011"/>
      <c r="U73" s="1012"/>
      <c r="V73" s="1010">
        <f>IF('VII. Zgodność projektu'!$P$16="Nie dotyczy",0,IF(V$4="nie dotyczy",0," "))</f>
        <v>0</v>
      </c>
      <c r="W73" s="1011"/>
      <c r="X73" s="1012"/>
      <c r="Y73" s="1010">
        <f>IF('VII. Zgodność projektu'!$P$16="Nie dotyczy",0,IF(Y$4="nie dotyczy",0," "))</f>
        <v>0</v>
      </c>
      <c r="Z73" s="1011"/>
      <c r="AA73" s="1012"/>
      <c r="AB73" s="1010">
        <f>IF('VII. Zgodność projektu'!$P$16="Nie dotyczy",0,IF(AB$4="nie dotyczy",0," "))</f>
        <v>0</v>
      </c>
      <c r="AC73" s="1011"/>
      <c r="AD73" s="1012"/>
      <c r="AE73" s="1010">
        <f>IF('VII. Zgodność projektu'!$P$16="Nie dotyczy",0,IF(AE$4="nie dotyczy",0," "))</f>
        <v>0</v>
      </c>
      <c r="AF73" s="1011"/>
      <c r="AG73" s="1012"/>
      <c r="AH73" s="1010">
        <f>IF('VII. Zgodność projektu'!$P$16="Nie dotyczy",0,IF(AH$4="nie dotyczy",0," "))</f>
        <v>0</v>
      </c>
      <c r="AI73" s="1011"/>
      <c r="AJ73" s="1012"/>
      <c r="AK73" s="373" t="s">
        <v>1873</v>
      </c>
      <c r="AL73" s="1031">
        <f>IF('VII. Zgodność projektu'!$P$16="Nie dotyczy",0," ")</f>
        <v>0</v>
      </c>
      <c r="AM73" s="1032"/>
      <c r="AN73" s="54" t="s">
        <v>1920</v>
      </c>
      <c r="AO73" s="553" t="s">
        <v>60</v>
      </c>
      <c r="AP73" s="994"/>
      <c r="AQ73" s="994"/>
      <c r="AR73" s="994"/>
      <c r="AS73" s="994"/>
      <c r="AT73" s="994"/>
      <c r="AU73" s="48"/>
      <c r="AV73" s="16"/>
      <c r="AW73" s="16"/>
    </row>
    <row r="74" spans="1:49" ht="43.5" customHeight="1">
      <c r="A74" s="1005" t="s">
        <v>20</v>
      </c>
      <c r="B74" s="1006"/>
      <c r="C74" s="1006"/>
      <c r="D74" s="1006"/>
      <c r="E74" s="1006"/>
      <c r="F74" s="1006"/>
      <c r="G74" s="1006"/>
      <c r="H74" s="1006"/>
      <c r="I74" s="1006"/>
      <c r="J74" s="1006"/>
      <c r="K74" s="1006"/>
      <c r="L74" s="1006"/>
      <c r="M74" s="1006"/>
      <c r="N74" s="1006"/>
      <c r="O74" s="1006"/>
      <c r="P74" s="1006"/>
      <c r="Q74" s="1006"/>
      <c r="R74" s="1006"/>
      <c r="S74" s="1006"/>
      <c r="T74" s="1006"/>
      <c r="U74" s="1006"/>
      <c r="V74" s="1006"/>
      <c r="W74" s="1006"/>
      <c r="X74" s="1006"/>
      <c r="Y74" s="1006"/>
      <c r="Z74" s="1006"/>
      <c r="AA74" s="1006"/>
      <c r="AB74" s="1006"/>
      <c r="AC74" s="1006"/>
      <c r="AD74" s="1006"/>
      <c r="AE74" s="1006"/>
      <c r="AF74" s="1006"/>
      <c r="AG74" s="1006"/>
      <c r="AH74" s="1006"/>
      <c r="AI74" s="1006"/>
      <c r="AJ74" s="1006"/>
      <c r="AK74" s="1006"/>
      <c r="AL74" s="1006"/>
      <c r="AM74" s="1007"/>
      <c r="AO74" s="553"/>
      <c r="AP74" s="994"/>
      <c r="AQ74" s="994"/>
      <c r="AR74" s="994"/>
      <c r="AS74" s="994"/>
      <c r="AT74" s="994"/>
      <c r="AU74" s="48"/>
      <c r="AV74" s="16"/>
      <c r="AW74" s="16"/>
    </row>
    <row r="75" spans="1:49" ht="35.1" customHeight="1" thickBot="1">
      <c r="A75" s="375" t="s">
        <v>1874</v>
      </c>
      <c r="B75" s="301" t="str">
        <f>$B$9</f>
        <v>Uzasadnienie:</v>
      </c>
      <c r="C75" s="847" t="str">
        <f>IF('VII. Zgodność projektu'!$P$16="nie dotyczy","Nie dotyczy"," ")</f>
        <v>Nie dotyczy</v>
      </c>
      <c r="D75" s="847"/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7"/>
      <c r="Q75" s="847"/>
      <c r="R75" s="847"/>
      <c r="S75" s="847"/>
      <c r="T75" s="847"/>
      <c r="U75" s="847"/>
      <c r="V75" s="847"/>
      <c r="W75" s="847"/>
      <c r="X75" s="847"/>
      <c r="Y75" s="847"/>
      <c r="Z75" s="847"/>
      <c r="AA75" s="847"/>
      <c r="AB75" s="847"/>
      <c r="AC75" s="847"/>
      <c r="AD75" s="847"/>
      <c r="AE75" s="847"/>
      <c r="AF75" s="847"/>
      <c r="AG75" s="847"/>
      <c r="AH75" s="847"/>
      <c r="AI75" s="847"/>
      <c r="AJ75" s="847"/>
      <c r="AK75" s="847"/>
      <c r="AL75" s="847"/>
      <c r="AM75" s="1018"/>
      <c r="AO75" s="553"/>
      <c r="AP75" s="994"/>
      <c r="AQ75" s="994"/>
      <c r="AR75" s="994"/>
      <c r="AS75" s="994"/>
      <c r="AT75" s="994"/>
      <c r="AU75" s="48"/>
      <c r="AV75" s="16"/>
      <c r="AW75" s="16"/>
    </row>
    <row r="76" spans="1:49" ht="110.25" customHeight="1">
      <c r="A76" s="1142" t="str">
        <f>'VII. Zgodność projektu'!$P$27</f>
        <v>Nie dotyczy</v>
      </c>
      <c r="B76" s="1143"/>
      <c r="C76" s="1078" t="str">
        <f>IF($A$76="nie dotyczy","Nie dotyczy","Uzupełnij jednostkę miary")</f>
        <v>Nie dotyczy</v>
      </c>
      <c r="D76" s="1033" t="s">
        <v>1875</v>
      </c>
      <c r="E76" s="1031">
        <f>IF($A$76="nie dotyczy",0," ")</f>
        <v>0</v>
      </c>
      <c r="F76" s="1084"/>
      <c r="G76" s="1035">
        <f>IF($A$76="nie dotyczy",0,IF(G$4="nie dotyczy",0," "))</f>
        <v>0</v>
      </c>
      <c r="H76" s="1035"/>
      <c r="I76" s="1035"/>
      <c r="J76" s="1035">
        <f>IF($A$76="nie dotyczy",0,IF(J$4="nie dotyczy",0," "))</f>
        <v>0</v>
      </c>
      <c r="K76" s="1035"/>
      <c r="L76" s="1035"/>
      <c r="M76" s="1035">
        <f>IF($A$76="nie dotyczy",0,IF(M$4="nie dotyczy",0," "))</f>
        <v>0</v>
      </c>
      <c r="N76" s="1035"/>
      <c r="O76" s="1035"/>
      <c r="P76" s="1035">
        <f>IF($A$76="nie dotyczy",0,IF(P$4="nie dotyczy",0," "))</f>
        <v>0</v>
      </c>
      <c r="Q76" s="1035"/>
      <c r="R76" s="1035"/>
      <c r="S76" s="1035">
        <f>IF($A$76="nie dotyczy",0,IF(S$4="nie dotyczy",0," "))</f>
        <v>0</v>
      </c>
      <c r="T76" s="1035"/>
      <c r="U76" s="1035"/>
      <c r="V76" s="1035">
        <f>IF($A$76="nie dotyczy",0,IF(V$4="nie dotyczy",0," "))</f>
        <v>0</v>
      </c>
      <c r="W76" s="1035"/>
      <c r="X76" s="1035"/>
      <c r="Y76" s="1035">
        <f>IF($A$76="nie dotyczy",0,IF(Y$4="nie dotyczy",0," "))</f>
        <v>0</v>
      </c>
      <c r="Z76" s="1035"/>
      <c r="AA76" s="1035"/>
      <c r="AB76" s="1035">
        <f>IF($A$76="nie dotyczy",0,IF(AB$4="nie dotyczy",0," "))</f>
        <v>0</v>
      </c>
      <c r="AC76" s="1035"/>
      <c r="AD76" s="1035"/>
      <c r="AE76" s="1035">
        <f>IF($A$76="nie dotyczy",0,IF(AE$4="nie dotyczy",0," "))</f>
        <v>0</v>
      </c>
      <c r="AF76" s="1035"/>
      <c r="AG76" s="1035"/>
      <c r="AH76" s="1035">
        <f>IF($A$76="nie dotyczy",0,IF(AH$4="nie dotyczy",0," "))</f>
        <v>0</v>
      </c>
      <c r="AI76" s="1035"/>
      <c r="AJ76" s="1035"/>
      <c r="AK76" s="1033" t="s">
        <v>1876</v>
      </c>
      <c r="AL76" s="1031">
        <f>IF($A$76="nie dotyczy",0," ")</f>
        <v>0</v>
      </c>
      <c r="AM76" s="1032"/>
      <c r="AO76" s="553" t="s">
        <v>1716</v>
      </c>
      <c r="AP76" s="994"/>
      <c r="AQ76" s="994"/>
      <c r="AR76" s="994"/>
      <c r="AS76" s="994"/>
      <c r="AT76" s="994"/>
      <c r="AU76" s="48"/>
      <c r="AV76" s="16"/>
      <c r="AW76" s="16"/>
    </row>
    <row r="77" spans="1:49" ht="289.5" customHeight="1">
      <c r="A77" s="1086" t="s">
        <v>1573</v>
      </c>
      <c r="B77" s="707"/>
      <c r="C77" s="1079"/>
      <c r="D77" s="1034"/>
      <c r="E77" s="1080"/>
      <c r="F77" s="1085"/>
      <c r="G77" s="1036"/>
      <c r="H77" s="1036"/>
      <c r="I77" s="1036"/>
      <c r="J77" s="1036"/>
      <c r="K77" s="1036"/>
      <c r="L77" s="1036"/>
      <c r="M77" s="1036"/>
      <c r="N77" s="1036"/>
      <c r="O77" s="1036"/>
      <c r="P77" s="1036"/>
      <c r="Q77" s="1036"/>
      <c r="R77" s="1036"/>
      <c r="S77" s="1036"/>
      <c r="T77" s="1036"/>
      <c r="U77" s="1036"/>
      <c r="V77" s="1036"/>
      <c r="W77" s="1036"/>
      <c r="X77" s="1036"/>
      <c r="Y77" s="1036"/>
      <c r="Z77" s="1036"/>
      <c r="AA77" s="1036"/>
      <c r="AB77" s="1036"/>
      <c r="AC77" s="1036"/>
      <c r="AD77" s="1036"/>
      <c r="AE77" s="1036"/>
      <c r="AF77" s="1036"/>
      <c r="AG77" s="1036"/>
      <c r="AH77" s="1036"/>
      <c r="AI77" s="1036"/>
      <c r="AJ77" s="1036"/>
      <c r="AK77" s="1034"/>
      <c r="AL77" s="1080"/>
      <c r="AM77" s="1081"/>
      <c r="AN77" s="54" t="s">
        <v>1920</v>
      </c>
      <c r="AO77" s="553"/>
      <c r="AP77" s="994"/>
      <c r="AQ77" s="994"/>
      <c r="AR77" s="994"/>
      <c r="AS77" s="994"/>
      <c r="AT77" s="994"/>
      <c r="AU77" s="48"/>
      <c r="AV77" s="16"/>
      <c r="AW77" s="16"/>
    </row>
    <row r="78" spans="1:49" ht="38.25" customHeight="1">
      <c r="A78" s="1082" t="s">
        <v>20</v>
      </c>
      <c r="B78" s="1083"/>
      <c r="C78" s="1006"/>
      <c r="D78" s="1006"/>
      <c r="E78" s="1006"/>
      <c r="F78" s="1006"/>
      <c r="G78" s="1006"/>
      <c r="H78" s="1006"/>
      <c r="I78" s="1006"/>
      <c r="J78" s="1006"/>
      <c r="K78" s="1006"/>
      <c r="L78" s="1006"/>
      <c r="M78" s="1006"/>
      <c r="N78" s="1006"/>
      <c r="O78" s="1006"/>
      <c r="P78" s="1006"/>
      <c r="Q78" s="1006"/>
      <c r="R78" s="1006"/>
      <c r="S78" s="1006"/>
      <c r="T78" s="1006"/>
      <c r="U78" s="1006"/>
      <c r="V78" s="1006"/>
      <c r="W78" s="1006"/>
      <c r="X78" s="1006"/>
      <c r="Y78" s="1006"/>
      <c r="Z78" s="1006"/>
      <c r="AA78" s="1006"/>
      <c r="AB78" s="1006"/>
      <c r="AC78" s="1006"/>
      <c r="AD78" s="1006"/>
      <c r="AE78" s="1006"/>
      <c r="AF78" s="1006"/>
      <c r="AG78" s="1006"/>
      <c r="AH78" s="1006"/>
      <c r="AI78" s="1006"/>
      <c r="AJ78" s="1006"/>
      <c r="AK78" s="1006"/>
      <c r="AL78" s="1006"/>
      <c r="AM78" s="1007"/>
      <c r="AO78" s="553"/>
      <c r="AP78" s="994"/>
      <c r="AQ78" s="994"/>
      <c r="AR78" s="994"/>
      <c r="AS78" s="994"/>
      <c r="AT78" s="994"/>
      <c r="AU78" s="48"/>
      <c r="AV78" s="16"/>
      <c r="AW78" s="16"/>
    </row>
    <row r="79" spans="1:49" ht="35.1" customHeight="1" thickBot="1">
      <c r="A79" s="375" t="s">
        <v>1877</v>
      </c>
      <c r="B79" s="301" t="str">
        <f>$B$9</f>
        <v>Uzasadnienie:</v>
      </c>
      <c r="C79" s="847" t="str">
        <f>IF($A$76="nie dotyczy","Nie dotyczy"," ")</f>
        <v>Nie dotyczy</v>
      </c>
      <c r="D79" s="847"/>
      <c r="E79" s="847"/>
      <c r="F79" s="847"/>
      <c r="G79" s="847"/>
      <c r="H79" s="847"/>
      <c r="I79" s="847"/>
      <c r="J79" s="847"/>
      <c r="K79" s="847"/>
      <c r="L79" s="847"/>
      <c r="M79" s="847"/>
      <c r="N79" s="847"/>
      <c r="O79" s="847"/>
      <c r="P79" s="847"/>
      <c r="Q79" s="847"/>
      <c r="R79" s="847"/>
      <c r="S79" s="847"/>
      <c r="T79" s="847"/>
      <c r="U79" s="847"/>
      <c r="V79" s="847"/>
      <c r="W79" s="847"/>
      <c r="X79" s="847"/>
      <c r="Y79" s="847"/>
      <c r="Z79" s="847"/>
      <c r="AA79" s="847"/>
      <c r="AB79" s="847"/>
      <c r="AC79" s="847"/>
      <c r="AD79" s="847"/>
      <c r="AE79" s="847"/>
      <c r="AF79" s="847"/>
      <c r="AG79" s="847"/>
      <c r="AH79" s="847"/>
      <c r="AI79" s="847"/>
      <c r="AJ79" s="847"/>
      <c r="AK79" s="847"/>
      <c r="AL79" s="847"/>
      <c r="AM79" s="1018"/>
      <c r="AO79" s="553"/>
      <c r="AP79" s="995"/>
      <c r="AQ79" s="995"/>
      <c r="AR79" s="995"/>
      <c r="AS79" s="995"/>
      <c r="AT79" s="995"/>
      <c r="AU79" s="48"/>
      <c r="AV79" s="16"/>
      <c r="AW79" s="16"/>
    </row>
    <row r="80" spans="1:49" ht="110.25" customHeight="1">
      <c r="A80" s="1142" t="str">
        <f>'VII. Zgodność projektu'!$P$28</f>
        <v>Nie dotyczy</v>
      </c>
      <c r="B80" s="1143"/>
      <c r="C80" s="1078" t="str">
        <f>IF($A$80="nie dotyczy","Nie dotyczy","Uzupełnij jednostkę miary")</f>
        <v>Nie dotyczy</v>
      </c>
      <c r="D80" s="1033" t="s">
        <v>1878</v>
      </c>
      <c r="E80" s="1031">
        <f>IF($A$80="nie dotyczy",0," ")</f>
        <v>0</v>
      </c>
      <c r="F80" s="1084"/>
      <c r="G80" s="1035">
        <f>IF($A$80="nie dotyczy",0,IF(G$4="nie dotyczy",0," "))</f>
        <v>0</v>
      </c>
      <c r="H80" s="1035"/>
      <c r="I80" s="1035"/>
      <c r="J80" s="1035">
        <f>IF($A$80="nie dotyczy",0,IF(J$4="nie dotyczy",0," "))</f>
        <v>0</v>
      </c>
      <c r="K80" s="1035"/>
      <c r="L80" s="1035"/>
      <c r="M80" s="1035">
        <f>IF($A$80="nie dotyczy",0,IF(M$4="nie dotyczy",0," "))</f>
        <v>0</v>
      </c>
      <c r="N80" s="1035"/>
      <c r="O80" s="1035"/>
      <c r="P80" s="1035">
        <f>IF($A$80="nie dotyczy",0,IF(P$4="nie dotyczy",0," "))</f>
        <v>0</v>
      </c>
      <c r="Q80" s="1035"/>
      <c r="R80" s="1035"/>
      <c r="S80" s="1035">
        <f>IF($A$80="nie dotyczy",0,IF(S$4="nie dotyczy",0," "))</f>
        <v>0</v>
      </c>
      <c r="T80" s="1035"/>
      <c r="U80" s="1035"/>
      <c r="V80" s="1035">
        <f>IF($A$80="nie dotyczy",0,IF(V$4="nie dotyczy",0," "))</f>
        <v>0</v>
      </c>
      <c r="W80" s="1035"/>
      <c r="X80" s="1035"/>
      <c r="Y80" s="1035">
        <f>IF($A$80="nie dotyczy",0,IF(Y$4="nie dotyczy",0," "))</f>
        <v>0</v>
      </c>
      <c r="Z80" s="1035"/>
      <c r="AA80" s="1035"/>
      <c r="AB80" s="1035">
        <f>IF($A$80="nie dotyczy",0,IF(AB$4="nie dotyczy",0," "))</f>
        <v>0</v>
      </c>
      <c r="AC80" s="1035"/>
      <c r="AD80" s="1035"/>
      <c r="AE80" s="1035">
        <f>IF($A$80="nie dotyczy",0,IF(AE$4="nie dotyczy",0," "))</f>
        <v>0</v>
      </c>
      <c r="AF80" s="1035"/>
      <c r="AG80" s="1035"/>
      <c r="AH80" s="1035">
        <f>IF($A$80="nie dotyczy",0,IF(AH$4="nie dotyczy",0," "))</f>
        <v>0</v>
      </c>
      <c r="AI80" s="1035"/>
      <c r="AJ80" s="1035"/>
      <c r="AK80" s="1033" t="s">
        <v>1879</v>
      </c>
      <c r="AL80" s="1031">
        <f>IF($A$80="nie dotyczy",0," ")</f>
        <v>0</v>
      </c>
      <c r="AM80" s="1032"/>
      <c r="AO80" s="553" t="s">
        <v>1716</v>
      </c>
      <c r="AP80" s="996"/>
      <c r="AQ80" s="996"/>
      <c r="AR80" s="996"/>
      <c r="AS80" s="996"/>
      <c r="AT80" s="996"/>
      <c r="AU80" s="48"/>
      <c r="AV80" s="16"/>
      <c r="AW80" s="16"/>
    </row>
    <row r="81" spans="1:49" ht="315.75" customHeight="1">
      <c r="A81" s="1086" t="s">
        <v>1573</v>
      </c>
      <c r="B81" s="707"/>
      <c r="C81" s="1079"/>
      <c r="D81" s="1034"/>
      <c r="E81" s="1080"/>
      <c r="F81" s="1085"/>
      <c r="G81" s="1036"/>
      <c r="H81" s="1036"/>
      <c r="I81" s="1036"/>
      <c r="J81" s="1036"/>
      <c r="K81" s="1036"/>
      <c r="L81" s="1036"/>
      <c r="M81" s="1036"/>
      <c r="N81" s="1036"/>
      <c r="O81" s="1036"/>
      <c r="P81" s="1036"/>
      <c r="Q81" s="1036"/>
      <c r="R81" s="1036"/>
      <c r="S81" s="1036"/>
      <c r="T81" s="1036"/>
      <c r="U81" s="1036"/>
      <c r="V81" s="1036"/>
      <c r="W81" s="1036"/>
      <c r="X81" s="1036"/>
      <c r="Y81" s="1036"/>
      <c r="Z81" s="1036"/>
      <c r="AA81" s="1036"/>
      <c r="AB81" s="1036"/>
      <c r="AC81" s="1036"/>
      <c r="AD81" s="1036"/>
      <c r="AE81" s="1036"/>
      <c r="AF81" s="1036"/>
      <c r="AG81" s="1036"/>
      <c r="AH81" s="1036"/>
      <c r="AI81" s="1036"/>
      <c r="AJ81" s="1036"/>
      <c r="AK81" s="1034"/>
      <c r="AL81" s="1080"/>
      <c r="AM81" s="1081"/>
      <c r="AN81" s="54" t="s">
        <v>1920</v>
      </c>
      <c r="AO81" s="553"/>
      <c r="AP81" s="996"/>
      <c r="AQ81" s="996"/>
      <c r="AR81" s="996"/>
      <c r="AS81" s="996"/>
      <c r="AT81" s="996"/>
      <c r="AU81" s="48"/>
      <c r="AV81" s="16"/>
      <c r="AW81" s="16"/>
    </row>
    <row r="82" spans="1:49" ht="32.25" customHeight="1">
      <c r="A82" s="1082" t="s">
        <v>20</v>
      </c>
      <c r="B82" s="1083"/>
      <c r="C82" s="1006"/>
      <c r="D82" s="1006"/>
      <c r="E82" s="1006"/>
      <c r="F82" s="1006"/>
      <c r="G82" s="1006"/>
      <c r="H82" s="1006"/>
      <c r="I82" s="1006"/>
      <c r="J82" s="1006"/>
      <c r="K82" s="1006"/>
      <c r="L82" s="1006"/>
      <c r="M82" s="1006"/>
      <c r="N82" s="1006"/>
      <c r="O82" s="1006"/>
      <c r="P82" s="1006"/>
      <c r="Q82" s="1006"/>
      <c r="R82" s="1006"/>
      <c r="S82" s="1006"/>
      <c r="T82" s="1006"/>
      <c r="U82" s="1006"/>
      <c r="V82" s="1006"/>
      <c r="W82" s="1006"/>
      <c r="X82" s="1006"/>
      <c r="Y82" s="1006"/>
      <c r="Z82" s="1006"/>
      <c r="AA82" s="1006"/>
      <c r="AB82" s="1006"/>
      <c r="AC82" s="1006"/>
      <c r="AD82" s="1006"/>
      <c r="AE82" s="1006"/>
      <c r="AF82" s="1006"/>
      <c r="AG82" s="1006"/>
      <c r="AH82" s="1006"/>
      <c r="AI82" s="1006"/>
      <c r="AJ82" s="1006"/>
      <c r="AK82" s="1006"/>
      <c r="AL82" s="1006"/>
      <c r="AM82" s="1007"/>
      <c r="AO82" s="553"/>
      <c r="AP82" s="996"/>
      <c r="AQ82" s="996"/>
      <c r="AR82" s="996"/>
      <c r="AS82" s="996"/>
      <c r="AT82" s="996"/>
      <c r="AU82" s="48"/>
      <c r="AV82" s="16"/>
      <c r="AW82" s="16"/>
    </row>
    <row r="83" spans="1:49" ht="35.1" customHeight="1" thickBot="1">
      <c r="A83" s="375" t="s">
        <v>1880</v>
      </c>
      <c r="B83" s="301" t="str">
        <f>$B$9</f>
        <v>Uzasadnienie:</v>
      </c>
      <c r="C83" s="847" t="str">
        <f>IF($A$80="nie dotyczy","Nie dotyczy"," ")</f>
        <v>Nie dotyczy</v>
      </c>
      <c r="D83" s="847"/>
      <c r="E83" s="847"/>
      <c r="F83" s="847"/>
      <c r="G83" s="847"/>
      <c r="H83" s="847"/>
      <c r="I83" s="847"/>
      <c r="J83" s="847"/>
      <c r="K83" s="847"/>
      <c r="L83" s="847"/>
      <c r="M83" s="847"/>
      <c r="N83" s="847"/>
      <c r="O83" s="847"/>
      <c r="P83" s="847"/>
      <c r="Q83" s="847"/>
      <c r="R83" s="847"/>
      <c r="S83" s="847"/>
      <c r="T83" s="847"/>
      <c r="U83" s="847"/>
      <c r="V83" s="847"/>
      <c r="W83" s="847"/>
      <c r="X83" s="847"/>
      <c r="Y83" s="847"/>
      <c r="Z83" s="847"/>
      <c r="AA83" s="847"/>
      <c r="AB83" s="847"/>
      <c r="AC83" s="847"/>
      <c r="AD83" s="847"/>
      <c r="AE83" s="847"/>
      <c r="AF83" s="847"/>
      <c r="AG83" s="847"/>
      <c r="AH83" s="847"/>
      <c r="AI83" s="847"/>
      <c r="AJ83" s="847"/>
      <c r="AK83" s="847"/>
      <c r="AL83" s="847"/>
      <c r="AM83" s="1018"/>
      <c r="AO83" s="553"/>
      <c r="AP83" s="997"/>
      <c r="AQ83" s="997"/>
      <c r="AR83" s="997"/>
      <c r="AS83" s="997"/>
      <c r="AT83" s="997"/>
      <c r="AU83" s="48"/>
      <c r="AV83" s="16"/>
      <c r="AW83" s="16"/>
    </row>
    <row r="84" spans="1:49" ht="213" customHeight="1">
      <c r="A84" s="1049" t="str">
        <f>CONCATENATE('VII. Zgodność projektu'!$P$40," (Wskaźnik projektu na realizację zasady równości szans  kobiet i mężczyzn)")</f>
        <v>Nie dotyczy (Wskaźnik projektu na realizację zasady równości szans  kobiet i mężczyzn)</v>
      </c>
      <c r="B84" s="1050"/>
      <c r="C84" s="305" t="str">
        <f>IF('VII. Zgodność projektu'!$P$40="nie dotyczy","Nie dotyczy","Uzupełnij jednostkę miary")</f>
        <v>Nie dotyczy</v>
      </c>
      <c r="D84" s="373" t="s">
        <v>1881</v>
      </c>
      <c r="E84" s="1011">
        <f>IF('VII. Zgodność projektu'!$P$40="Nie dotyczy",0," ")</f>
        <v>0</v>
      </c>
      <c r="F84" s="1012"/>
      <c r="G84" s="1010">
        <f>IF('VII. Zgodność projektu'!$P$40="Nie dotyczy",0,IF(G$4="nie dotyczy",0," "))</f>
        <v>0</v>
      </c>
      <c r="H84" s="1011"/>
      <c r="I84" s="1012"/>
      <c r="J84" s="1010">
        <f>IF('VII. Zgodność projektu'!$P$40="Nie dotyczy",0,IF(J$4="nie dotyczy",0," "))</f>
        <v>0</v>
      </c>
      <c r="K84" s="1011"/>
      <c r="L84" s="1012"/>
      <c r="M84" s="1010">
        <f>IF('VII. Zgodność projektu'!$P$40="Nie dotyczy",0,IF(M$4="nie dotyczy",0," "))</f>
        <v>0</v>
      </c>
      <c r="N84" s="1011"/>
      <c r="O84" s="1012"/>
      <c r="P84" s="1010">
        <f>IF('VII. Zgodność projektu'!$P$40="Nie dotyczy",0,IF(P$4="nie dotyczy",0," "))</f>
        <v>0</v>
      </c>
      <c r="Q84" s="1011"/>
      <c r="R84" s="1012"/>
      <c r="S84" s="1010">
        <f>IF('VII. Zgodność projektu'!$P$40="Nie dotyczy",0,IF(S$4="nie dotyczy",0," "))</f>
        <v>0</v>
      </c>
      <c r="T84" s="1011"/>
      <c r="U84" s="1012"/>
      <c r="V84" s="1010">
        <f>IF('VII. Zgodność projektu'!$P$40="Nie dotyczy",0,IF(V$4="nie dotyczy",0," "))</f>
        <v>0</v>
      </c>
      <c r="W84" s="1011"/>
      <c r="X84" s="1012"/>
      <c r="Y84" s="1010">
        <f>IF('VII. Zgodność projektu'!$P$40="Nie dotyczy",0,IF(Y$4="nie dotyczy",0," "))</f>
        <v>0</v>
      </c>
      <c r="Z84" s="1011"/>
      <c r="AA84" s="1012"/>
      <c r="AB84" s="1010">
        <f>IF('VII. Zgodność projektu'!$P$40="Nie dotyczy",0,IF(AB$4="nie dotyczy",0," "))</f>
        <v>0</v>
      </c>
      <c r="AC84" s="1011"/>
      <c r="AD84" s="1012"/>
      <c r="AE84" s="1010">
        <f>IF('VII. Zgodność projektu'!$P$40="Nie dotyczy",0,IF(AE$4="nie dotyczy",0," "))</f>
        <v>0</v>
      </c>
      <c r="AF84" s="1011"/>
      <c r="AG84" s="1012"/>
      <c r="AH84" s="1010">
        <f>IF('VII. Zgodność projektu'!$P$40="Nie dotyczy",0,IF(AH$4="nie dotyczy",0," "))</f>
        <v>0</v>
      </c>
      <c r="AI84" s="1011"/>
      <c r="AJ84" s="1012"/>
      <c r="AK84" s="373" t="s">
        <v>1882</v>
      </c>
      <c r="AL84" s="1031">
        <f>IF('VII. Zgodność projektu'!$P$40="Nie dotyczy",0," ")</f>
        <v>0</v>
      </c>
      <c r="AM84" s="1032"/>
      <c r="AN84" s="54" t="s">
        <v>1920</v>
      </c>
      <c r="AO84" s="553" t="s">
        <v>61</v>
      </c>
      <c r="AP84" s="994"/>
      <c r="AQ84" s="994"/>
      <c r="AR84" s="995"/>
      <c r="AS84" s="994"/>
      <c r="AT84" s="994"/>
      <c r="AU84" s="48"/>
      <c r="AV84" s="16"/>
      <c r="AW84" s="16"/>
    </row>
    <row r="85" spans="1:49" ht="44.25" customHeight="1">
      <c r="A85" s="1005" t="s">
        <v>20</v>
      </c>
      <c r="B85" s="1006"/>
      <c r="C85" s="1006"/>
      <c r="D85" s="1006"/>
      <c r="E85" s="1006"/>
      <c r="F85" s="1006"/>
      <c r="G85" s="1006"/>
      <c r="H85" s="1006"/>
      <c r="I85" s="1006"/>
      <c r="J85" s="1006"/>
      <c r="K85" s="1006"/>
      <c r="L85" s="1006"/>
      <c r="M85" s="1006"/>
      <c r="N85" s="1006"/>
      <c r="O85" s="1006"/>
      <c r="P85" s="1006"/>
      <c r="Q85" s="1006"/>
      <c r="R85" s="1006"/>
      <c r="S85" s="1006"/>
      <c r="T85" s="1006"/>
      <c r="U85" s="1006"/>
      <c r="V85" s="1006"/>
      <c r="W85" s="1006"/>
      <c r="X85" s="1006"/>
      <c r="Y85" s="1006"/>
      <c r="Z85" s="1006"/>
      <c r="AA85" s="1006"/>
      <c r="AB85" s="1006"/>
      <c r="AC85" s="1006"/>
      <c r="AD85" s="1006"/>
      <c r="AE85" s="1006"/>
      <c r="AF85" s="1006"/>
      <c r="AG85" s="1006"/>
      <c r="AH85" s="1006"/>
      <c r="AI85" s="1006"/>
      <c r="AJ85" s="1006"/>
      <c r="AK85" s="1006"/>
      <c r="AL85" s="1006"/>
      <c r="AM85" s="1007"/>
      <c r="AO85" s="553"/>
      <c r="AP85" s="994"/>
      <c r="AQ85" s="994"/>
      <c r="AR85" s="996"/>
      <c r="AS85" s="994"/>
      <c r="AT85" s="994"/>
      <c r="AU85" s="48"/>
      <c r="AV85" s="16"/>
      <c r="AW85" s="16"/>
    </row>
    <row r="86" spans="1:49" ht="35.1" customHeight="1" thickBot="1">
      <c r="A86" s="375" t="s">
        <v>1883</v>
      </c>
      <c r="B86" s="306" t="str">
        <f>$B$9</f>
        <v>Uzasadnienie:</v>
      </c>
      <c r="C86" s="1019" t="str">
        <f>IF('VII. Zgodność projektu'!$P$40="nie dotyczy","Nie dotyczy"," ")</f>
        <v>Nie dotyczy</v>
      </c>
      <c r="D86" s="1019"/>
      <c r="E86" s="1019"/>
      <c r="F86" s="1019"/>
      <c r="G86" s="1019"/>
      <c r="H86" s="1019"/>
      <c r="I86" s="1019"/>
      <c r="J86" s="1019"/>
      <c r="K86" s="1019"/>
      <c r="L86" s="1019"/>
      <c r="M86" s="1019"/>
      <c r="N86" s="1019"/>
      <c r="O86" s="1019"/>
      <c r="P86" s="1019"/>
      <c r="Q86" s="1019"/>
      <c r="R86" s="1019"/>
      <c r="S86" s="1019"/>
      <c r="T86" s="1019"/>
      <c r="U86" s="1019"/>
      <c r="V86" s="1019"/>
      <c r="W86" s="1019"/>
      <c r="X86" s="1019"/>
      <c r="Y86" s="1019"/>
      <c r="Z86" s="1019"/>
      <c r="AA86" s="1019"/>
      <c r="AB86" s="1019"/>
      <c r="AC86" s="1019"/>
      <c r="AD86" s="1019"/>
      <c r="AE86" s="1019"/>
      <c r="AF86" s="1019"/>
      <c r="AG86" s="1019"/>
      <c r="AH86" s="1019"/>
      <c r="AI86" s="1019"/>
      <c r="AJ86" s="1019"/>
      <c r="AK86" s="1019"/>
      <c r="AL86" s="1019"/>
      <c r="AM86" s="1020"/>
      <c r="AO86" s="553"/>
      <c r="AP86" s="994"/>
      <c r="AQ86" s="994"/>
      <c r="AR86" s="997"/>
      <c r="AS86" s="994"/>
      <c r="AT86" s="994"/>
      <c r="AU86" s="48"/>
      <c r="AV86" s="16"/>
      <c r="AW86" s="16"/>
    </row>
    <row r="87" spans="1:49" ht="213" customHeight="1">
      <c r="A87" s="1049" t="str">
        <f>CONCATENATE('VII. Zgodność projektu'!$P$41," (Wskaźnik projektu na realizację zasady równości szans  kobiet i mężczyzn)")</f>
        <v>Nie dotyczy (Wskaźnik projektu na realizację zasady równości szans  kobiet i mężczyzn)</v>
      </c>
      <c r="B87" s="1050"/>
      <c r="C87" s="305" t="str">
        <f>IF('VII. Zgodność projektu'!$P$41="nie dotyczy","Nie dotyczy","Uzupełnij jednostkę miary")</f>
        <v>Nie dotyczy</v>
      </c>
      <c r="D87" s="373" t="s">
        <v>1884</v>
      </c>
      <c r="E87" s="1011">
        <f>IF('VII. Zgodność projektu'!$P$41="Nie dotyczy",0," ")</f>
        <v>0</v>
      </c>
      <c r="F87" s="1012"/>
      <c r="G87" s="1010">
        <f>IF('VII. Zgodność projektu'!$P$41="Nie dotyczy",0,IF(G$4="nie dotyczy",0," "))</f>
        <v>0</v>
      </c>
      <c r="H87" s="1011"/>
      <c r="I87" s="1012"/>
      <c r="J87" s="1010">
        <f>IF('VII. Zgodność projektu'!$P$41="Nie dotyczy",0,IF(J$4="nie dotyczy",0," "))</f>
        <v>0</v>
      </c>
      <c r="K87" s="1011"/>
      <c r="L87" s="1012"/>
      <c r="M87" s="1010">
        <f>IF('VII. Zgodność projektu'!$P$41="Nie dotyczy",0,IF(M$4="nie dotyczy",0," "))</f>
        <v>0</v>
      </c>
      <c r="N87" s="1011"/>
      <c r="O87" s="1012"/>
      <c r="P87" s="1010">
        <f>IF('VII. Zgodność projektu'!$P$41="Nie dotyczy",0,IF(P$4="nie dotyczy",0," "))</f>
        <v>0</v>
      </c>
      <c r="Q87" s="1011"/>
      <c r="R87" s="1012"/>
      <c r="S87" s="1010">
        <f>IF('VII. Zgodność projektu'!$P$41="Nie dotyczy",0,IF(S$4="nie dotyczy",0," "))</f>
        <v>0</v>
      </c>
      <c r="T87" s="1011"/>
      <c r="U87" s="1012"/>
      <c r="V87" s="1010">
        <f>IF('VII. Zgodność projektu'!$P$41="Nie dotyczy",0,IF(V$4="nie dotyczy",0," "))</f>
        <v>0</v>
      </c>
      <c r="W87" s="1011"/>
      <c r="X87" s="1012"/>
      <c r="Y87" s="1010">
        <f>IF('VII. Zgodność projektu'!$P$41="Nie dotyczy",0,IF(Y$4="nie dotyczy",0," "))</f>
        <v>0</v>
      </c>
      <c r="Z87" s="1011"/>
      <c r="AA87" s="1012"/>
      <c r="AB87" s="1010">
        <f>IF('VII. Zgodność projektu'!$P$41="Nie dotyczy",0,IF(AB$4="nie dotyczy",0," "))</f>
        <v>0</v>
      </c>
      <c r="AC87" s="1011"/>
      <c r="AD87" s="1012"/>
      <c r="AE87" s="1010">
        <f>IF('VII. Zgodność projektu'!$P$41="Nie dotyczy",0,IF(AE$4="nie dotyczy",0," "))</f>
        <v>0</v>
      </c>
      <c r="AF87" s="1011"/>
      <c r="AG87" s="1012"/>
      <c r="AH87" s="1010">
        <f>IF('VII. Zgodność projektu'!$P$41="Nie dotyczy",0,IF(AH$4="nie dotyczy",0," "))</f>
        <v>0</v>
      </c>
      <c r="AI87" s="1011"/>
      <c r="AJ87" s="1012"/>
      <c r="AK87" s="373" t="s">
        <v>1885</v>
      </c>
      <c r="AL87" s="1031">
        <f>IF('VII. Zgodność projektu'!$P$41="Nie dotyczy",0," ")</f>
        <v>0</v>
      </c>
      <c r="AM87" s="1032"/>
      <c r="AN87" s="54" t="s">
        <v>1920</v>
      </c>
      <c r="AO87" s="553" t="s">
        <v>61</v>
      </c>
      <c r="AP87" s="994"/>
      <c r="AQ87" s="994"/>
      <c r="AR87" s="994"/>
      <c r="AS87" s="994"/>
      <c r="AT87" s="994"/>
      <c r="AU87" s="48"/>
      <c r="AV87" s="16"/>
      <c r="AW87" s="16"/>
    </row>
    <row r="88" spans="1:49" ht="42" customHeight="1">
      <c r="A88" s="1005" t="s">
        <v>20</v>
      </c>
      <c r="B88" s="1006"/>
      <c r="C88" s="1006"/>
      <c r="D88" s="1006"/>
      <c r="E88" s="1006"/>
      <c r="F88" s="1006"/>
      <c r="G88" s="1006"/>
      <c r="H88" s="1006"/>
      <c r="I88" s="1006"/>
      <c r="J88" s="1006"/>
      <c r="K88" s="1006"/>
      <c r="L88" s="1006"/>
      <c r="M88" s="1006"/>
      <c r="N88" s="1006"/>
      <c r="O88" s="1006"/>
      <c r="P88" s="1006"/>
      <c r="Q88" s="1006"/>
      <c r="R88" s="1006"/>
      <c r="S88" s="1006"/>
      <c r="T88" s="1006"/>
      <c r="U88" s="1006"/>
      <c r="V88" s="1006"/>
      <c r="W88" s="1006"/>
      <c r="X88" s="1006"/>
      <c r="Y88" s="1006"/>
      <c r="Z88" s="1006"/>
      <c r="AA88" s="1006"/>
      <c r="AB88" s="1006"/>
      <c r="AC88" s="1006"/>
      <c r="AD88" s="1006"/>
      <c r="AE88" s="1006"/>
      <c r="AF88" s="1006"/>
      <c r="AG88" s="1006"/>
      <c r="AH88" s="1006"/>
      <c r="AI88" s="1006"/>
      <c r="AJ88" s="1006"/>
      <c r="AK88" s="1006"/>
      <c r="AL88" s="1006"/>
      <c r="AM88" s="1007"/>
      <c r="AO88" s="553"/>
      <c r="AP88" s="994"/>
      <c r="AQ88" s="994"/>
      <c r="AR88" s="994"/>
      <c r="AS88" s="994"/>
      <c r="AT88" s="994"/>
      <c r="AU88" s="48"/>
      <c r="AV88" s="16"/>
      <c r="AW88" s="16"/>
    </row>
    <row r="89" spans="1:49" ht="35.1" customHeight="1" thickBot="1">
      <c r="A89" s="375" t="s">
        <v>1886</v>
      </c>
      <c r="B89" s="306" t="str">
        <f>$B$9</f>
        <v>Uzasadnienie:</v>
      </c>
      <c r="C89" s="1019" t="str">
        <f>IF('VII. Zgodność projektu'!$P$41="nie dotyczy","Nie dotyczy"," ")</f>
        <v>Nie dotyczy</v>
      </c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  <c r="AA89" s="1019"/>
      <c r="AB89" s="1019"/>
      <c r="AC89" s="1019"/>
      <c r="AD89" s="1019"/>
      <c r="AE89" s="1019"/>
      <c r="AF89" s="1019"/>
      <c r="AG89" s="1019"/>
      <c r="AH89" s="1019"/>
      <c r="AI89" s="1019"/>
      <c r="AJ89" s="1019"/>
      <c r="AK89" s="1019"/>
      <c r="AL89" s="1019"/>
      <c r="AM89" s="1020"/>
      <c r="AO89" s="553"/>
      <c r="AP89" s="994"/>
      <c r="AQ89" s="994"/>
      <c r="AR89" s="994"/>
      <c r="AS89" s="994"/>
      <c r="AT89" s="994"/>
      <c r="AU89" s="48"/>
      <c r="AV89" s="16"/>
      <c r="AW89" s="16"/>
    </row>
    <row r="90" spans="1:49" s="21" customFormat="1" ht="27" customHeight="1" thickBot="1">
      <c r="A90" s="1013"/>
      <c r="B90" s="1013"/>
      <c r="C90" s="1013"/>
      <c r="D90" s="1013"/>
      <c r="E90" s="1013"/>
      <c r="F90" s="1013"/>
      <c r="G90" s="1013"/>
      <c r="H90" s="1013"/>
      <c r="I90" s="1013"/>
      <c r="J90" s="1013"/>
      <c r="K90" s="1013"/>
      <c r="L90" s="1013"/>
      <c r="M90" s="1013"/>
      <c r="N90" s="1013"/>
      <c r="O90" s="1013"/>
      <c r="P90" s="1013"/>
      <c r="Q90" s="1013"/>
      <c r="R90" s="1013"/>
      <c r="S90" s="1013"/>
      <c r="T90" s="1013"/>
      <c r="U90" s="1013"/>
      <c r="V90" s="1013"/>
      <c r="W90" s="1013"/>
      <c r="X90" s="1013"/>
      <c r="Y90" s="1013"/>
      <c r="Z90" s="1013"/>
      <c r="AA90" s="1013"/>
      <c r="AB90" s="1013"/>
      <c r="AC90" s="1013"/>
      <c r="AD90" s="1013"/>
      <c r="AE90" s="1013"/>
      <c r="AF90" s="1013"/>
      <c r="AG90" s="1013"/>
      <c r="AH90" s="1013"/>
      <c r="AI90" s="1013"/>
      <c r="AJ90" s="1013"/>
      <c r="AK90" s="1013"/>
      <c r="AL90" s="1013"/>
      <c r="AM90" s="1013"/>
      <c r="AN90" s="56"/>
      <c r="AO90" s="337"/>
      <c r="AP90" s="1021"/>
      <c r="AQ90" s="992"/>
      <c r="AR90" s="992"/>
      <c r="AS90" s="992"/>
      <c r="AT90" s="992"/>
      <c r="AU90" s="49"/>
      <c r="AV90" s="20"/>
      <c r="AW90" s="20"/>
    </row>
    <row r="91" spans="1:49" s="21" customFormat="1" ht="27" customHeight="1" thickBot="1">
      <c r="A91" s="1014" t="s">
        <v>1806</v>
      </c>
      <c r="B91" s="1015"/>
      <c r="C91" s="1015"/>
      <c r="D91" s="1015"/>
      <c r="E91" s="1015"/>
      <c r="F91" s="1015"/>
      <c r="G91" s="1015"/>
      <c r="H91" s="1015"/>
      <c r="I91" s="1015"/>
      <c r="J91" s="378" t="s">
        <v>1887</v>
      </c>
      <c r="K91" s="1016"/>
      <c r="L91" s="1016"/>
      <c r="M91" s="1016"/>
      <c r="N91" s="1016"/>
      <c r="O91" s="1016"/>
      <c r="P91" s="1016"/>
      <c r="Q91" s="1016"/>
      <c r="R91" s="1016"/>
      <c r="S91" s="1016"/>
      <c r="T91" s="1016"/>
      <c r="U91" s="1016"/>
      <c r="V91" s="1016"/>
      <c r="W91" s="1016"/>
      <c r="X91" s="1016"/>
      <c r="Y91" s="1016"/>
      <c r="Z91" s="1016"/>
      <c r="AA91" s="1016"/>
      <c r="AB91" s="1016"/>
      <c r="AC91" s="1016"/>
      <c r="AD91" s="1016"/>
      <c r="AE91" s="1016"/>
      <c r="AF91" s="1016"/>
      <c r="AG91" s="1016"/>
      <c r="AH91" s="1016"/>
      <c r="AI91" s="1016"/>
      <c r="AJ91" s="1016"/>
      <c r="AK91" s="1016"/>
      <c r="AL91" s="1016"/>
      <c r="AM91" s="1017"/>
      <c r="AN91" s="56"/>
      <c r="AO91" s="338"/>
      <c r="AP91" s="1021"/>
      <c r="AQ91" s="992"/>
      <c r="AR91" s="992"/>
      <c r="AS91" s="992"/>
      <c r="AT91" s="992"/>
      <c r="AU91" s="49"/>
      <c r="AV91" s="20"/>
      <c r="AW91" s="20"/>
    </row>
    <row r="92" spans="1:49" ht="30.75" customHeight="1" thickBot="1">
      <c r="A92" s="1026" t="s">
        <v>1508</v>
      </c>
      <c r="B92" s="1027"/>
      <c r="C92" s="1027"/>
      <c r="D92" s="1027"/>
      <c r="E92" s="1027"/>
      <c r="F92" s="1027"/>
      <c r="G92" s="1027"/>
      <c r="H92" s="1027"/>
      <c r="I92" s="1027"/>
      <c r="J92" s="1027"/>
      <c r="K92" s="1027"/>
      <c r="L92" s="1027"/>
      <c r="M92" s="1027"/>
      <c r="N92" s="1027"/>
      <c r="O92" s="1027"/>
      <c r="P92" s="1027"/>
      <c r="Q92" s="1027"/>
      <c r="R92" s="1027"/>
      <c r="S92" s="1027"/>
      <c r="T92" s="1027"/>
      <c r="U92" s="1027"/>
      <c r="V92" s="1027"/>
      <c r="W92" s="1027"/>
      <c r="X92" s="1027"/>
      <c r="Y92" s="1027"/>
      <c r="Z92" s="1027"/>
      <c r="AA92" s="1027"/>
      <c r="AB92" s="1027"/>
      <c r="AC92" s="1027"/>
      <c r="AD92" s="1027"/>
      <c r="AE92" s="1027"/>
      <c r="AF92" s="1027"/>
      <c r="AG92" s="1027"/>
      <c r="AH92" s="1027"/>
      <c r="AI92" s="1027"/>
      <c r="AJ92" s="1027"/>
      <c r="AK92" s="1027"/>
      <c r="AL92" s="1027"/>
      <c r="AM92" s="976"/>
      <c r="AO92" s="339"/>
      <c r="AP92" s="1022"/>
      <c r="AQ92" s="993"/>
      <c r="AR92" s="993"/>
      <c r="AS92" s="993"/>
      <c r="AT92" s="993"/>
      <c r="AU92" s="50"/>
      <c r="AV92" s="16"/>
      <c r="AW92" s="16"/>
    </row>
    <row r="93" spans="1:49" ht="48.75" customHeight="1">
      <c r="A93" s="1008" t="str">
        <f>IF($K$91="tak","Uzupełnij nazwę wskaźnika","Nie dotyczy")</f>
        <v>Nie dotyczy</v>
      </c>
      <c r="B93" s="1009"/>
      <c r="C93" s="307" t="str">
        <f>IF($A$93="nie dotyczy","Nie dotyczy","Uzupełnij jednostkę miary")</f>
        <v>Nie dotyczy</v>
      </c>
      <c r="D93" s="373" t="s">
        <v>1888</v>
      </c>
      <c r="E93" s="1011">
        <f>IF($A$93="nie dotyczy",0," ")</f>
        <v>0</v>
      </c>
      <c r="F93" s="1012"/>
      <c r="G93" s="1010">
        <f>IF($A$93="nie dotyczy",0,IF(G$4="nie dotyczy",0," "))</f>
        <v>0</v>
      </c>
      <c r="H93" s="1011"/>
      <c r="I93" s="1012"/>
      <c r="J93" s="1010">
        <f>IF($A$93="nie dotyczy",0,IF(J$4="nie dotyczy",0," "))</f>
        <v>0</v>
      </c>
      <c r="K93" s="1011"/>
      <c r="L93" s="1012"/>
      <c r="M93" s="1010">
        <f>IF($A$93="nie dotyczy",0,IF(M$4="nie dotyczy",0," "))</f>
        <v>0</v>
      </c>
      <c r="N93" s="1011"/>
      <c r="O93" s="1012"/>
      <c r="P93" s="1010">
        <f>IF($A$93="nie dotyczy",0,IF(P$4="nie dotyczy",0," "))</f>
        <v>0</v>
      </c>
      <c r="Q93" s="1011"/>
      <c r="R93" s="1012"/>
      <c r="S93" s="1010">
        <f>IF($A$93="nie dotyczy",0,IF(S$4="nie dotyczy",0," "))</f>
        <v>0</v>
      </c>
      <c r="T93" s="1011"/>
      <c r="U93" s="1012"/>
      <c r="V93" s="1010">
        <f>IF($A$93="nie dotyczy",0,IF(V$4="nie dotyczy",0," "))</f>
        <v>0</v>
      </c>
      <c r="W93" s="1011"/>
      <c r="X93" s="1012"/>
      <c r="Y93" s="1010">
        <f>IF($A$93="nie dotyczy",0,IF(Y$4="nie dotyczy",0," "))</f>
        <v>0</v>
      </c>
      <c r="Z93" s="1011"/>
      <c r="AA93" s="1012"/>
      <c r="AB93" s="1010">
        <f>IF($A$93="nie dotyczy",0,IF(AB$4="nie dotyczy",0," "))</f>
        <v>0</v>
      </c>
      <c r="AC93" s="1011"/>
      <c r="AD93" s="1012"/>
      <c r="AE93" s="1010">
        <f>IF($A$93="nie dotyczy",0,IF(AE$4="nie dotyczy",0," "))</f>
        <v>0</v>
      </c>
      <c r="AF93" s="1011"/>
      <c r="AG93" s="1012"/>
      <c r="AH93" s="1010">
        <f>IF($A$93="nie dotyczy",0,IF(AH$4="nie dotyczy",0," "))</f>
        <v>0</v>
      </c>
      <c r="AI93" s="1011"/>
      <c r="AJ93" s="1012"/>
      <c r="AK93" s="373" t="s">
        <v>1889</v>
      </c>
      <c r="AL93" s="1011">
        <f>IF($A$93="nie dotyczy",0," ")</f>
        <v>0</v>
      </c>
      <c r="AM93" s="1023"/>
      <c r="AN93" s="1004"/>
      <c r="AO93" s="1024" t="s">
        <v>1826</v>
      </c>
      <c r="AP93" s="994"/>
      <c r="AQ93" s="994"/>
      <c r="AR93" s="994"/>
      <c r="AS93" s="994"/>
      <c r="AT93" s="994"/>
      <c r="AU93" s="48"/>
      <c r="AV93" s="16"/>
      <c r="AW93" s="16"/>
    </row>
    <row r="94" spans="1:49" ht="36.75" customHeight="1">
      <c r="A94" s="1005" t="s">
        <v>20</v>
      </c>
      <c r="B94" s="1006"/>
      <c r="C94" s="1006"/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1006"/>
      <c r="AC94" s="1006"/>
      <c r="AD94" s="1006"/>
      <c r="AE94" s="1006"/>
      <c r="AF94" s="1006"/>
      <c r="AG94" s="1006"/>
      <c r="AH94" s="1006"/>
      <c r="AI94" s="1006"/>
      <c r="AJ94" s="1006"/>
      <c r="AK94" s="1006"/>
      <c r="AL94" s="1006"/>
      <c r="AM94" s="1007"/>
      <c r="AN94" s="1004"/>
      <c r="AO94" s="1025"/>
      <c r="AP94" s="994"/>
      <c r="AQ94" s="994"/>
      <c r="AR94" s="994"/>
      <c r="AS94" s="994"/>
      <c r="AT94" s="994"/>
      <c r="AU94" s="48"/>
      <c r="AV94" s="16"/>
      <c r="AW94" s="16"/>
    </row>
    <row r="95" spans="1:49" ht="35.1" customHeight="1" thickBot="1">
      <c r="A95" s="372" t="s">
        <v>1890</v>
      </c>
      <c r="B95" s="301" t="str">
        <f>$B$9</f>
        <v>Uzasadnienie:</v>
      </c>
      <c r="C95" s="847" t="str">
        <f>IF($A$93="nie dotyczy","Nie dotyczy"," ")</f>
        <v>Nie dotyczy</v>
      </c>
      <c r="D95" s="847"/>
      <c r="E95" s="847"/>
      <c r="F95" s="847"/>
      <c r="G95" s="847"/>
      <c r="H95" s="847"/>
      <c r="I95" s="847"/>
      <c r="J95" s="847"/>
      <c r="K95" s="847"/>
      <c r="L95" s="847"/>
      <c r="M95" s="847"/>
      <c r="N95" s="847"/>
      <c r="O95" s="847"/>
      <c r="P95" s="847"/>
      <c r="Q95" s="847"/>
      <c r="R95" s="847"/>
      <c r="S95" s="847"/>
      <c r="T95" s="847"/>
      <c r="U95" s="847"/>
      <c r="V95" s="847"/>
      <c r="W95" s="847"/>
      <c r="X95" s="847"/>
      <c r="Y95" s="847"/>
      <c r="Z95" s="847"/>
      <c r="AA95" s="847"/>
      <c r="AB95" s="847"/>
      <c r="AC95" s="847"/>
      <c r="AD95" s="847"/>
      <c r="AE95" s="847"/>
      <c r="AF95" s="847"/>
      <c r="AG95" s="847"/>
      <c r="AH95" s="847"/>
      <c r="AI95" s="847"/>
      <c r="AJ95" s="847"/>
      <c r="AK95" s="847"/>
      <c r="AL95" s="847"/>
      <c r="AM95" s="1018"/>
      <c r="AN95" s="1004"/>
      <c r="AO95" s="1025"/>
      <c r="AP95" s="994"/>
      <c r="AQ95" s="994"/>
      <c r="AR95" s="994"/>
      <c r="AS95" s="994"/>
      <c r="AT95" s="994"/>
      <c r="AU95" s="48"/>
      <c r="AV95" s="16"/>
      <c r="AW95" s="16"/>
    </row>
    <row r="96" spans="1:49" ht="48.75" customHeight="1">
      <c r="A96" s="1008" t="str">
        <f>IF($K$91="tak","Uzupełnij nazwę wskaźnika","Nie dotyczy")</f>
        <v>Nie dotyczy</v>
      </c>
      <c r="B96" s="1009"/>
      <c r="C96" s="307" t="str">
        <f>IF($A$96="nie dotyczy","Nie dotyczy","Uzupełnij jednostkę miary")</f>
        <v>Nie dotyczy</v>
      </c>
      <c r="D96" s="373" t="s">
        <v>1891</v>
      </c>
      <c r="E96" s="1011">
        <f>IF($A$96="nie dotyczy",0," ")</f>
        <v>0</v>
      </c>
      <c r="F96" s="1012"/>
      <c r="G96" s="1010">
        <f>IF($A$96="nie dotyczy",0,IF(G$4="nie dotyczy",0," "))</f>
        <v>0</v>
      </c>
      <c r="H96" s="1011"/>
      <c r="I96" s="1012"/>
      <c r="J96" s="1010">
        <f>IF($A$96="nie dotyczy",0,IF(J$4="nie dotyczy",0," "))</f>
        <v>0</v>
      </c>
      <c r="K96" s="1011"/>
      <c r="L96" s="1012"/>
      <c r="M96" s="1010">
        <f>IF($A$96="nie dotyczy",0,IF(M$4="nie dotyczy",0," "))</f>
        <v>0</v>
      </c>
      <c r="N96" s="1011"/>
      <c r="O96" s="1012"/>
      <c r="P96" s="1010">
        <f>IF($A$96="nie dotyczy",0,IF(P$4="nie dotyczy",0," "))</f>
        <v>0</v>
      </c>
      <c r="Q96" s="1011"/>
      <c r="R96" s="1012"/>
      <c r="S96" s="1010">
        <f>IF($A$96="nie dotyczy",0,IF(S$4="nie dotyczy",0," "))</f>
        <v>0</v>
      </c>
      <c r="T96" s="1011"/>
      <c r="U96" s="1012"/>
      <c r="V96" s="1010">
        <f>IF($A$96="nie dotyczy",0,IF(V$4="nie dotyczy",0," "))</f>
        <v>0</v>
      </c>
      <c r="W96" s="1011"/>
      <c r="X96" s="1012"/>
      <c r="Y96" s="1010">
        <f>IF($A$96="nie dotyczy",0,IF(Y$4="nie dotyczy",0," "))</f>
        <v>0</v>
      </c>
      <c r="Z96" s="1011"/>
      <c r="AA96" s="1012"/>
      <c r="AB96" s="1010">
        <f>IF($A$96="nie dotyczy",0,IF(AB$4="nie dotyczy",0," "))</f>
        <v>0</v>
      </c>
      <c r="AC96" s="1011"/>
      <c r="AD96" s="1012"/>
      <c r="AE96" s="1010">
        <f>IF($A$96="nie dotyczy",0,IF(AE$4="nie dotyczy",0," "))</f>
        <v>0</v>
      </c>
      <c r="AF96" s="1011"/>
      <c r="AG96" s="1012"/>
      <c r="AH96" s="1010">
        <f>IF($A$96="nie dotyczy",0,IF(AH$4="nie dotyczy",0," "))</f>
        <v>0</v>
      </c>
      <c r="AI96" s="1011"/>
      <c r="AJ96" s="1012"/>
      <c r="AK96" s="373" t="s">
        <v>1892</v>
      </c>
      <c r="AL96" s="1031">
        <f>IF($A$96="nie dotyczy",0," ")</f>
        <v>0</v>
      </c>
      <c r="AM96" s="1032"/>
      <c r="AN96" s="1004"/>
      <c r="AO96" s="1025" t="str">
        <f>AO93</f>
        <v>Należy wskazać nazwę wskaźnika, określić jednostkę miary, wartości wskaźnika oraz podać uzasadnienie.</v>
      </c>
      <c r="AP96" s="994"/>
      <c r="AQ96" s="994"/>
      <c r="AR96" s="994"/>
      <c r="AS96" s="994"/>
      <c r="AT96" s="994"/>
      <c r="AU96" s="48"/>
      <c r="AV96" s="16"/>
      <c r="AW96" s="16"/>
    </row>
    <row r="97" spans="1:49" ht="36" customHeight="1">
      <c r="A97" s="1005" t="s">
        <v>20</v>
      </c>
      <c r="B97" s="1006"/>
      <c r="C97" s="1006"/>
      <c r="D97" s="1006"/>
      <c r="E97" s="1006"/>
      <c r="F97" s="1006"/>
      <c r="G97" s="1006"/>
      <c r="H97" s="1006"/>
      <c r="I97" s="1006"/>
      <c r="J97" s="1006"/>
      <c r="K97" s="1006"/>
      <c r="L97" s="1006"/>
      <c r="M97" s="1006"/>
      <c r="N97" s="1006"/>
      <c r="O97" s="1006"/>
      <c r="P97" s="1006"/>
      <c r="Q97" s="1006"/>
      <c r="R97" s="1006"/>
      <c r="S97" s="1006"/>
      <c r="T97" s="1006"/>
      <c r="U97" s="1006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6"/>
      <c r="AG97" s="1006"/>
      <c r="AH97" s="1006"/>
      <c r="AI97" s="1006"/>
      <c r="AJ97" s="1006"/>
      <c r="AK97" s="1006"/>
      <c r="AL97" s="1006"/>
      <c r="AM97" s="1007"/>
      <c r="AN97" s="1004"/>
      <c r="AO97" s="1025"/>
      <c r="AP97" s="994"/>
      <c r="AQ97" s="994"/>
      <c r="AR97" s="994"/>
      <c r="AS97" s="994"/>
      <c r="AT97" s="994"/>
      <c r="AU97" s="48"/>
      <c r="AV97" s="16"/>
      <c r="AW97" s="16"/>
    </row>
    <row r="98" spans="1:49" ht="35.1" customHeight="1" thickBot="1">
      <c r="A98" s="375" t="s">
        <v>1893</v>
      </c>
      <c r="B98" s="301" t="str">
        <f>$B$9</f>
        <v>Uzasadnienie:</v>
      </c>
      <c r="C98" s="847" t="str">
        <f>IF($A$96="nie dotyczy","Nie dotyczy"," ")</f>
        <v>Nie dotyczy</v>
      </c>
      <c r="D98" s="847"/>
      <c r="E98" s="847"/>
      <c r="F98" s="847"/>
      <c r="G98" s="847"/>
      <c r="H98" s="847"/>
      <c r="I98" s="847"/>
      <c r="J98" s="847"/>
      <c r="K98" s="847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847"/>
      <c r="AB98" s="847"/>
      <c r="AC98" s="847"/>
      <c r="AD98" s="847"/>
      <c r="AE98" s="847"/>
      <c r="AF98" s="847"/>
      <c r="AG98" s="847"/>
      <c r="AH98" s="847"/>
      <c r="AI98" s="847"/>
      <c r="AJ98" s="847"/>
      <c r="AK98" s="847"/>
      <c r="AL98" s="847"/>
      <c r="AM98" s="1018"/>
      <c r="AN98" s="1004"/>
      <c r="AO98" s="1025"/>
      <c r="AP98" s="994"/>
      <c r="AQ98" s="994"/>
      <c r="AR98" s="994"/>
      <c r="AS98" s="994"/>
      <c r="AT98" s="994"/>
      <c r="AU98" s="48"/>
      <c r="AV98" s="16"/>
      <c r="AW98" s="16"/>
    </row>
    <row r="99" spans="1:49" ht="48.75" customHeight="1">
      <c r="A99" s="1008" t="str">
        <f>IF($K$91="tak","Uzupełnij nazwę wskaźnika","Nie dotyczy")</f>
        <v>Nie dotyczy</v>
      </c>
      <c r="B99" s="1009"/>
      <c r="C99" s="307" t="str">
        <f>IF($A$93="nie dotyczy","Nie dotyczy","Uzupełnij jednostkę miary")</f>
        <v>Nie dotyczy</v>
      </c>
      <c r="D99" s="373" t="s">
        <v>2041</v>
      </c>
      <c r="E99" s="1011">
        <f>IF($A$93="nie dotyczy",0," ")</f>
        <v>0</v>
      </c>
      <c r="F99" s="1012"/>
      <c r="G99" s="1010">
        <f>IF($A$93="nie dotyczy",0,IF(G$4="nie dotyczy",0," "))</f>
        <v>0</v>
      </c>
      <c r="H99" s="1011"/>
      <c r="I99" s="1012"/>
      <c r="J99" s="1010">
        <f>IF($A$93="nie dotyczy",0,IF(J$4="nie dotyczy",0," "))</f>
        <v>0</v>
      </c>
      <c r="K99" s="1011"/>
      <c r="L99" s="1012"/>
      <c r="M99" s="1010">
        <f>IF($A$93="nie dotyczy",0,IF(M$4="nie dotyczy",0," "))</f>
        <v>0</v>
      </c>
      <c r="N99" s="1011"/>
      <c r="O99" s="1012"/>
      <c r="P99" s="1010">
        <f>IF($A$93="nie dotyczy",0,IF(P$4="nie dotyczy",0," "))</f>
        <v>0</v>
      </c>
      <c r="Q99" s="1011"/>
      <c r="R99" s="1012"/>
      <c r="S99" s="1010">
        <f>IF($A$93="nie dotyczy",0,IF(S$4="nie dotyczy",0," "))</f>
        <v>0</v>
      </c>
      <c r="T99" s="1011"/>
      <c r="U99" s="1012"/>
      <c r="V99" s="1010">
        <f>IF($A$93="nie dotyczy",0,IF(V$4="nie dotyczy",0," "))</f>
        <v>0</v>
      </c>
      <c r="W99" s="1011"/>
      <c r="X99" s="1012"/>
      <c r="Y99" s="1010">
        <f>IF($A$93="nie dotyczy",0,IF(Y$4="nie dotyczy",0," "))</f>
        <v>0</v>
      </c>
      <c r="Z99" s="1011"/>
      <c r="AA99" s="1012"/>
      <c r="AB99" s="1010">
        <f>IF($A$93="nie dotyczy",0,IF(AB$4="nie dotyczy",0," "))</f>
        <v>0</v>
      </c>
      <c r="AC99" s="1011"/>
      <c r="AD99" s="1012"/>
      <c r="AE99" s="1010">
        <f>IF($A$93="nie dotyczy",0,IF(AE$4="nie dotyczy",0," "))</f>
        <v>0</v>
      </c>
      <c r="AF99" s="1011"/>
      <c r="AG99" s="1012"/>
      <c r="AH99" s="1010">
        <f>IF($A$93="nie dotyczy",0,IF(AH$4="nie dotyczy",0," "))</f>
        <v>0</v>
      </c>
      <c r="AI99" s="1011"/>
      <c r="AJ99" s="1012"/>
      <c r="AK99" s="373" t="s">
        <v>2042</v>
      </c>
      <c r="AL99" s="1011">
        <f>IF($A$93="nie dotyczy",0," ")</f>
        <v>0</v>
      </c>
      <c r="AM99" s="1023"/>
      <c r="AN99" s="1004"/>
      <c r="AO99" s="1024" t="s">
        <v>1826</v>
      </c>
      <c r="AP99" s="994"/>
      <c r="AQ99" s="994"/>
      <c r="AR99" s="994"/>
      <c r="AS99" s="994"/>
      <c r="AT99" s="994"/>
      <c r="AU99" s="48"/>
      <c r="AV99" s="16"/>
      <c r="AW99" s="16"/>
    </row>
    <row r="100" spans="1:49" ht="41.25" customHeight="1">
      <c r="A100" s="1005" t="s">
        <v>20</v>
      </c>
      <c r="B100" s="1006"/>
      <c r="C100" s="1006"/>
      <c r="D100" s="1006"/>
      <c r="E100" s="1006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6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6"/>
      <c r="AG100" s="1006"/>
      <c r="AH100" s="1006"/>
      <c r="AI100" s="1006"/>
      <c r="AJ100" s="1006"/>
      <c r="AK100" s="1006"/>
      <c r="AL100" s="1006"/>
      <c r="AM100" s="1007"/>
      <c r="AN100" s="1004"/>
      <c r="AO100" s="1025"/>
      <c r="AP100" s="994"/>
      <c r="AQ100" s="994"/>
      <c r="AR100" s="994"/>
      <c r="AS100" s="994"/>
      <c r="AT100" s="994"/>
      <c r="AU100" s="48"/>
      <c r="AV100" s="16"/>
      <c r="AW100" s="16"/>
    </row>
    <row r="101" spans="1:49" ht="35.1" customHeight="1" thickBot="1">
      <c r="A101" s="372" t="s">
        <v>2043</v>
      </c>
      <c r="B101" s="301" t="str">
        <f>$B$9</f>
        <v>Uzasadnienie:</v>
      </c>
      <c r="C101" s="847" t="str">
        <f>IF($A$93="nie dotyczy","Nie dotyczy"," ")</f>
        <v>Nie dotyczy</v>
      </c>
      <c r="D101" s="847"/>
      <c r="E101" s="847"/>
      <c r="F101" s="847"/>
      <c r="G101" s="847"/>
      <c r="H101" s="847"/>
      <c r="I101" s="847"/>
      <c r="J101" s="847"/>
      <c r="K101" s="847"/>
      <c r="L101" s="847"/>
      <c r="M101" s="847"/>
      <c r="N101" s="847"/>
      <c r="O101" s="847"/>
      <c r="P101" s="847"/>
      <c r="Q101" s="847"/>
      <c r="R101" s="847"/>
      <c r="S101" s="847"/>
      <c r="T101" s="847"/>
      <c r="U101" s="847"/>
      <c r="V101" s="847"/>
      <c r="W101" s="847"/>
      <c r="X101" s="847"/>
      <c r="Y101" s="847"/>
      <c r="Z101" s="847"/>
      <c r="AA101" s="847"/>
      <c r="AB101" s="847"/>
      <c r="AC101" s="847"/>
      <c r="AD101" s="847"/>
      <c r="AE101" s="847"/>
      <c r="AF101" s="847"/>
      <c r="AG101" s="847"/>
      <c r="AH101" s="847"/>
      <c r="AI101" s="847"/>
      <c r="AJ101" s="847"/>
      <c r="AK101" s="847"/>
      <c r="AL101" s="847"/>
      <c r="AM101" s="1018"/>
      <c r="AN101" s="1004"/>
      <c r="AO101" s="1025"/>
      <c r="AP101" s="994"/>
      <c r="AQ101" s="994"/>
      <c r="AR101" s="994"/>
      <c r="AS101" s="994"/>
      <c r="AT101" s="994"/>
      <c r="AU101" s="48"/>
      <c r="AV101" s="16"/>
      <c r="AW101" s="16"/>
    </row>
    <row r="102" spans="1:49" ht="48.75" customHeight="1">
      <c r="A102" s="1008" t="str">
        <f t="shared" ref="A102" si="18">IF($K$91="tak","Uzupełnij nazwę wskaźnika","Nie dotyczy")</f>
        <v>Nie dotyczy</v>
      </c>
      <c r="B102" s="1009"/>
      <c r="C102" s="307" t="str">
        <f t="shared" ref="C102" si="19">IF($A$93="nie dotyczy","Nie dotyczy","Uzupełnij jednostkę miary")</f>
        <v>Nie dotyczy</v>
      </c>
      <c r="D102" s="373" t="s">
        <v>2041</v>
      </c>
      <c r="E102" s="1011">
        <f t="shared" ref="E102" si="20">IF($A$93="nie dotyczy",0," ")</f>
        <v>0</v>
      </c>
      <c r="F102" s="1012"/>
      <c r="G102" s="1010">
        <f t="shared" ref="G102" si="21">IF($A$93="nie dotyczy",0,IF(G$4="nie dotyczy",0," "))</f>
        <v>0</v>
      </c>
      <c r="H102" s="1011"/>
      <c r="I102" s="1012"/>
      <c r="J102" s="1010">
        <f t="shared" ref="J102" si="22">IF($A$93="nie dotyczy",0,IF(J$4="nie dotyczy",0," "))</f>
        <v>0</v>
      </c>
      <c r="K102" s="1011"/>
      <c r="L102" s="1012"/>
      <c r="M102" s="1010">
        <f t="shared" ref="M102" si="23">IF($A$93="nie dotyczy",0,IF(M$4="nie dotyczy",0," "))</f>
        <v>0</v>
      </c>
      <c r="N102" s="1011"/>
      <c r="O102" s="1012"/>
      <c r="P102" s="1010">
        <f t="shared" ref="P102" si="24">IF($A$93="nie dotyczy",0,IF(P$4="nie dotyczy",0," "))</f>
        <v>0</v>
      </c>
      <c r="Q102" s="1011"/>
      <c r="R102" s="1012"/>
      <c r="S102" s="1010">
        <f t="shared" ref="S102" si="25">IF($A$93="nie dotyczy",0,IF(S$4="nie dotyczy",0," "))</f>
        <v>0</v>
      </c>
      <c r="T102" s="1011"/>
      <c r="U102" s="1012"/>
      <c r="V102" s="1010">
        <f t="shared" ref="V102" si="26">IF($A$93="nie dotyczy",0,IF(V$4="nie dotyczy",0," "))</f>
        <v>0</v>
      </c>
      <c r="W102" s="1011"/>
      <c r="X102" s="1012"/>
      <c r="Y102" s="1010">
        <f t="shared" ref="Y102" si="27">IF($A$93="nie dotyczy",0,IF(Y$4="nie dotyczy",0," "))</f>
        <v>0</v>
      </c>
      <c r="Z102" s="1011"/>
      <c r="AA102" s="1012"/>
      <c r="AB102" s="1010">
        <f t="shared" ref="AB102" si="28">IF($A$93="nie dotyczy",0,IF(AB$4="nie dotyczy",0," "))</f>
        <v>0</v>
      </c>
      <c r="AC102" s="1011"/>
      <c r="AD102" s="1012"/>
      <c r="AE102" s="1010">
        <f t="shared" ref="AE102" si="29">IF($A$93="nie dotyczy",0,IF(AE$4="nie dotyczy",0," "))</f>
        <v>0</v>
      </c>
      <c r="AF102" s="1011"/>
      <c r="AG102" s="1012"/>
      <c r="AH102" s="1010">
        <f t="shared" ref="AH102" si="30">IF($A$93="nie dotyczy",0,IF(AH$4="nie dotyczy",0," "))</f>
        <v>0</v>
      </c>
      <c r="AI102" s="1011"/>
      <c r="AJ102" s="1012"/>
      <c r="AK102" s="373" t="s">
        <v>2042</v>
      </c>
      <c r="AL102" s="1011">
        <f t="shared" ref="AL102" si="31">IF($A$93="nie dotyczy",0," ")</f>
        <v>0</v>
      </c>
      <c r="AM102" s="1023"/>
      <c r="AN102" s="1004"/>
      <c r="AO102" s="1024" t="s">
        <v>1826</v>
      </c>
      <c r="AP102" s="994"/>
      <c r="AQ102" s="994"/>
      <c r="AR102" s="994"/>
      <c r="AS102" s="994"/>
      <c r="AT102" s="994"/>
      <c r="AU102" s="48"/>
      <c r="AV102" s="16"/>
      <c r="AW102" s="16"/>
    </row>
    <row r="103" spans="1:49" ht="42" customHeight="1">
      <c r="A103" s="1005" t="s">
        <v>20</v>
      </c>
      <c r="B103" s="1006"/>
      <c r="C103" s="1006"/>
      <c r="D103" s="1006"/>
      <c r="E103" s="1006"/>
      <c r="F103" s="1006"/>
      <c r="G103" s="1006"/>
      <c r="H103" s="1006"/>
      <c r="I103" s="1006"/>
      <c r="J103" s="1006"/>
      <c r="K103" s="1006"/>
      <c r="L103" s="1006"/>
      <c r="M103" s="1006"/>
      <c r="N103" s="1006"/>
      <c r="O103" s="1006"/>
      <c r="P103" s="1006"/>
      <c r="Q103" s="1006"/>
      <c r="R103" s="1006"/>
      <c r="S103" s="1006"/>
      <c r="T103" s="1006"/>
      <c r="U103" s="1006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6"/>
      <c r="AG103" s="1006"/>
      <c r="AH103" s="1006"/>
      <c r="AI103" s="1006"/>
      <c r="AJ103" s="1006"/>
      <c r="AK103" s="1006"/>
      <c r="AL103" s="1006"/>
      <c r="AM103" s="1007"/>
      <c r="AN103" s="1004"/>
      <c r="AO103" s="1025"/>
      <c r="AP103" s="994"/>
      <c r="AQ103" s="994"/>
      <c r="AR103" s="994"/>
      <c r="AS103" s="994"/>
      <c r="AT103" s="994"/>
      <c r="AU103" s="48"/>
      <c r="AV103" s="16"/>
      <c r="AW103" s="16"/>
    </row>
    <row r="104" spans="1:49" ht="35.1" customHeight="1" thickBot="1">
      <c r="A104" s="372" t="s">
        <v>2043</v>
      </c>
      <c r="B104" s="301" t="str">
        <f t="shared" ref="B104" si="32">$B$9</f>
        <v>Uzasadnienie:</v>
      </c>
      <c r="C104" s="847" t="str">
        <f t="shared" ref="C104" si="33">IF($A$93="nie dotyczy","Nie dotyczy"," ")</f>
        <v>Nie dotyczy</v>
      </c>
      <c r="D104" s="847"/>
      <c r="E104" s="847"/>
      <c r="F104" s="847"/>
      <c r="G104" s="847"/>
      <c r="H104" s="847"/>
      <c r="I104" s="847"/>
      <c r="J104" s="847"/>
      <c r="K104" s="847"/>
      <c r="L104" s="847"/>
      <c r="M104" s="847"/>
      <c r="N104" s="847"/>
      <c r="O104" s="847"/>
      <c r="P104" s="847"/>
      <c r="Q104" s="847"/>
      <c r="R104" s="847"/>
      <c r="S104" s="847"/>
      <c r="T104" s="847"/>
      <c r="U104" s="847"/>
      <c r="V104" s="847"/>
      <c r="W104" s="847"/>
      <c r="X104" s="847"/>
      <c r="Y104" s="847"/>
      <c r="Z104" s="847"/>
      <c r="AA104" s="847"/>
      <c r="AB104" s="847"/>
      <c r="AC104" s="847"/>
      <c r="AD104" s="847"/>
      <c r="AE104" s="847"/>
      <c r="AF104" s="847"/>
      <c r="AG104" s="847"/>
      <c r="AH104" s="847"/>
      <c r="AI104" s="847"/>
      <c r="AJ104" s="847"/>
      <c r="AK104" s="847"/>
      <c r="AL104" s="847"/>
      <c r="AM104" s="1018"/>
      <c r="AN104" s="1004"/>
      <c r="AO104" s="1025"/>
      <c r="AP104" s="994"/>
      <c r="AQ104" s="994"/>
      <c r="AR104" s="994"/>
      <c r="AS104" s="994"/>
      <c r="AT104" s="994"/>
      <c r="AU104" s="48"/>
      <c r="AV104" s="16"/>
      <c r="AW104" s="16"/>
    </row>
    <row r="105" spans="1:49" ht="48.75" customHeight="1">
      <c r="A105" s="1008" t="str">
        <f t="shared" ref="A105" si="34">IF($K$91="tak","Uzupełnij nazwę wskaźnika","Nie dotyczy")</f>
        <v>Nie dotyczy</v>
      </c>
      <c r="B105" s="1009"/>
      <c r="C105" s="307" t="str">
        <f t="shared" ref="C105" si="35">IF($A$93="nie dotyczy","Nie dotyczy","Uzupełnij jednostkę miary")</f>
        <v>Nie dotyczy</v>
      </c>
      <c r="D105" s="373" t="s">
        <v>2041</v>
      </c>
      <c r="E105" s="1011">
        <f t="shared" ref="E105" si="36">IF($A$93="nie dotyczy",0," ")</f>
        <v>0</v>
      </c>
      <c r="F105" s="1012"/>
      <c r="G105" s="1010">
        <f t="shared" ref="G105" si="37">IF($A$93="nie dotyczy",0,IF(G$4="nie dotyczy",0," "))</f>
        <v>0</v>
      </c>
      <c r="H105" s="1011"/>
      <c r="I105" s="1012"/>
      <c r="J105" s="1010">
        <f t="shared" ref="J105" si="38">IF($A$93="nie dotyczy",0,IF(J$4="nie dotyczy",0," "))</f>
        <v>0</v>
      </c>
      <c r="K105" s="1011"/>
      <c r="L105" s="1012"/>
      <c r="M105" s="1010">
        <f t="shared" ref="M105" si="39">IF($A$93="nie dotyczy",0,IF(M$4="nie dotyczy",0," "))</f>
        <v>0</v>
      </c>
      <c r="N105" s="1011"/>
      <c r="O105" s="1012"/>
      <c r="P105" s="1010">
        <f t="shared" ref="P105" si="40">IF($A$93="nie dotyczy",0,IF(P$4="nie dotyczy",0," "))</f>
        <v>0</v>
      </c>
      <c r="Q105" s="1011"/>
      <c r="R105" s="1012"/>
      <c r="S105" s="1010">
        <f t="shared" ref="S105" si="41">IF($A$93="nie dotyczy",0,IF(S$4="nie dotyczy",0," "))</f>
        <v>0</v>
      </c>
      <c r="T105" s="1011"/>
      <c r="U105" s="1012"/>
      <c r="V105" s="1010">
        <f t="shared" ref="V105" si="42">IF($A$93="nie dotyczy",0,IF(V$4="nie dotyczy",0," "))</f>
        <v>0</v>
      </c>
      <c r="W105" s="1011"/>
      <c r="X105" s="1012"/>
      <c r="Y105" s="1010">
        <f t="shared" ref="Y105" si="43">IF($A$93="nie dotyczy",0,IF(Y$4="nie dotyczy",0," "))</f>
        <v>0</v>
      </c>
      <c r="Z105" s="1011"/>
      <c r="AA105" s="1012"/>
      <c r="AB105" s="1010">
        <f t="shared" ref="AB105" si="44">IF($A$93="nie dotyczy",0,IF(AB$4="nie dotyczy",0," "))</f>
        <v>0</v>
      </c>
      <c r="AC105" s="1011"/>
      <c r="AD105" s="1012"/>
      <c r="AE105" s="1010">
        <f t="shared" ref="AE105" si="45">IF($A$93="nie dotyczy",0,IF(AE$4="nie dotyczy",0," "))</f>
        <v>0</v>
      </c>
      <c r="AF105" s="1011"/>
      <c r="AG105" s="1012"/>
      <c r="AH105" s="1010">
        <f t="shared" ref="AH105" si="46">IF($A$93="nie dotyczy",0,IF(AH$4="nie dotyczy",0," "))</f>
        <v>0</v>
      </c>
      <c r="AI105" s="1011"/>
      <c r="AJ105" s="1012"/>
      <c r="AK105" s="373" t="s">
        <v>2042</v>
      </c>
      <c r="AL105" s="1011">
        <f t="shared" ref="AL105" si="47">IF($A$93="nie dotyczy",0," ")</f>
        <v>0</v>
      </c>
      <c r="AM105" s="1023"/>
      <c r="AN105" s="1004"/>
      <c r="AO105" s="1024" t="s">
        <v>1826</v>
      </c>
      <c r="AP105" s="994"/>
      <c r="AQ105" s="994"/>
      <c r="AR105" s="994"/>
      <c r="AS105" s="994"/>
      <c r="AT105" s="994"/>
      <c r="AU105" s="48"/>
      <c r="AV105" s="16"/>
      <c r="AW105" s="16"/>
    </row>
    <row r="106" spans="1:49" ht="39.75" customHeight="1">
      <c r="A106" s="1005" t="s">
        <v>20</v>
      </c>
      <c r="B106" s="1006"/>
      <c r="C106" s="1006"/>
      <c r="D106" s="1006"/>
      <c r="E106" s="1006"/>
      <c r="F106" s="1006"/>
      <c r="G106" s="1006"/>
      <c r="H106" s="1006"/>
      <c r="I106" s="1006"/>
      <c r="J106" s="1006"/>
      <c r="K106" s="1006"/>
      <c r="L106" s="1006"/>
      <c r="M106" s="1006"/>
      <c r="N106" s="1006"/>
      <c r="O106" s="1006"/>
      <c r="P106" s="1006"/>
      <c r="Q106" s="1006"/>
      <c r="R106" s="1006"/>
      <c r="S106" s="1006"/>
      <c r="T106" s="1006"/>
      <c r="U106" s="1006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6"/>
      <c r="AG106" s="1006"/>
      <c r="AH106" s="1006"/>
      <c r="AI106" s="1006"/>
      <c r="AJ106" s="1006"/>
      <c r="AK106" s="1006"/>
      <c r="AL106" s="1006"/>
      <c r="AM106" s="1007"/>
      <c r="AN106" s="1004"/>
      <c r="AO106" s="1025"/>
      <c r="AP106" s="994"/>
      <c r="AQ106" s="994"/>
      <c r="AR106" s="994"/>
      <c r="AS106" s="994"/>
      <c r="AT106" s="994"/>
      <c r="AU106" s="48"/>
      <c r="AV106" s="16"/>
      <c r="AW106" s="16"/>
    </row>
    <row r="107" spans="1:49" ht="35.1" customHeight="1" thickBot="1">
      <c r="A107" s="372" t="s">
        <v>2043</v>
      </c>
      <c r="B107" s="301" t="str">
        <f t="shared" ref="B107" si="48">$B$9</f>
        <v>Uzasadnienie:</v>
      </c>
      <c r="C107" s="847" t="str">
        <f t="shared" ref="C107" si="49">IF($A$93="nie dotyczy","Nie dotyczy"," ")</f>
        <v>Nie dotyczy</v>
      </c>
      <c r="D107" s="847"/>
      <c r="E107" s="847"/>
      <c r="F107" s="847"/>
      <c r="G107" s="847"/>
      <c r="H107" s="847"/>
      <c r="I107" s="847"/>
      <c r="J107" s="847"/>
      <c r="K107" s="847"/>
      <c r="L107" s="847"/>
      <c r="M107" s="847"/>
      <c r="N107" s="847"/>
      <c r="O107" s="847"/>
      <c r="P107" s="847"/>
      <c r="Q107" s="847"/>
      <c r="R107" s="847"/>
      <c r="S107" s="847"/>
      <c r="T107" s="847"/>
      <c r="U107" s="847"/>
      <c r="V107" s="847"/>
      <c r="W107" s="847"/>
      <c r="X107" s="847"/>
      <c r="Y107" s="847"/>
      <c r="Z107" s="847"/>
      <c r="AA107" s="847"/>
      <c r="AB107" s="847"/>
      <c r="AC107" s="847"/>
      <c r="AD107" s="847"/>
      <c r="AE107" s="847"/>
      <c r="AF107" s="847"/>
      <c r="AG107" s="847"/>
      <c r="AH107" s="847"/>
      <c r="AI107" s="847"/>
      <c r="AJ107" s="847"/>
      <c r="AK107" s="847"/>
      <c r="AL107" s="847"/>
      <c r="AM107" s="1018"/>
      <c r="AN107" s="1004"/>
      <c r="AO107" s="1025"/>
      <c r="AP107" s="994"/>
      <c r="AQ107" s="994"/>
      <c r="AR107" s="994"/>
      <c r="AS107" s="994"/>
      <c r="AT107" s="994"/>
      <c r="AU107" s="48"/>
      <c r="AV107" s="16"/>
      <c r="AW107" s="16"/>
    </row>
    <row r="108" spans="1:49" ht="48.75" customHeight="1">
      <c r="A108" s="1008" t="str">
        <f t="shared" ref="A108" si="50">IF($K$91="tak","Uzupełnij nazwę wskaźnika","Nie dotyczy")</f>
        <v>Nie dotyczy</v>
      </c>
      <c r="B108" s="1009"/>
      <c r="C108" s="307" t="str">
        <f t="shared" ref="C108" si="51">IF($A$93="nie dotyczy","Nie dotyczy","Uzupełnij jednostkę miary")</f>
        <v>Nie dotyczy</v>
      </c>
      <c r="D108" s="373" t="s">
        <v>2041</v>
      </c>
      <c r="E108" s="1011">
        <f t="shared" ref="E108" si="52">IF($A$93="nie dotyczy",0," ")</f>
        <v>0</v>
      </c>
      <c r="F108" s="1012"/>
      <c r="G108" s="1010">
        <f t="shared" ref="G108" si="53">IF($A$93="nie dotyczy",0,IF(G$4="nie dotyczy",0," "))</f>
        <v>0</v>
      </c>
      <c r="H108" s="1011"/>
      <c r="I108" s="1012"/>
      <c r="J108" s="1010">
        <f t="shared" ref="J108" si="54">IF($A$93="nie dotyczy",0,IF(J$4="nie dotyczy",0," "))</f>
        <v>0</v>
      </c>
      <c r="K108" s="1011"/>
      <c r="L108" s="1012"/>
      <c r="M108" s="1010">
        <f t="shared" ref="M108" si="55">IF($A$93="nie dotyczy",0,IF(M$4="nie dotyczy",0," "))</f>
        <v>0</v>
      </c>
      <c r="N108" s="1011"/>
      <c r="O108" s="1012"/>
      <c r="P108" s="1010">
        <f t="shared" ref="P108" si="56">IF($A$93="nie dotyczy",0,IF(P$4="nie dotyczy",0," "))</f>
        <v>0</v>
      </c>
      <c r="Q108" s="1011"/>
      <c r="R108" s="1012"/>
      <c r="S108" s="1010">
        <f t="shared" ref="S108" si="57">IF($A$93="nie dotyczy",0,IF(S$4="nie dotyczy",0," "))</f>
        <v>0</v>
      </c>
      <c r="T108" s="1011"/>
      <c r="U108" s="1012"/>
      <c r="V108" s="1010">
        <f t="shared" ref="V108" si="58">IF($A$93="nie dotyczy",0,IF(V$4="nie dotyczy",0," "))</f>
        <v>0</v>
      </c>
      <c r="W108" s="1011"/>
      <c r="X108" s="1012"/>
      <c r="Y108" s="1010">
        <f t="shared" ref="Y108" si="59">IF($A$93="nie dotyczy",0,IF(Y$4="nie dotyczy",0," "))</f>
        <v>0</v>
      </c>
      <c r="Z108" s="1011"/>
      <c r="AA108" s="1012"/>
      <c r="AB108" s="1010">
        <f t="shared" ref="AB108" si="60">IF($A$93="nie dotyczy",0,IF(AB$4="nie dotyczy",0," "))</f>
        <v>0</v>
      </c>
      <c r="AC108" s="1011"/>
      <c r="AD108" s="1012"/>
      <c r="AE108" s="1010">
        <f t="shared" ref="AE108" si="61">IF($A$93="nie dotyczy",0,IF(AE$4="nie dotyczy",0," "))</f>
        <v>0</v>
      </c>
      <c r="AF108" s="1011"/>
      <c r="AG108" s="1012"/>
      <c r="AH108" s="1010">
        <f t="shared" ref="AH108" si="62">IF($A$93="nie dotyczy",0,IF(AH$4="nie dotyczy",0," "))</f>
        <v>0</v>
      </c>
      <c r="AI108" s="1011"/>
      <c r="AJ108" s="1012"/>
      <c r="AK108" s="373" t="s">
        <v>2042</v>
      </c>
      <c r="AL108" s="1011">
        <f t="shared" ref="AL108" si="63">IF($A$93="nie dotyczy",0," ")</f>
        <v>0</v>
      </c>
      <c r="AM108" s="1023"/>
      <c r="AN108" s="1004"/>
      <c r="AO108" s="1024" t="s">
        <v>1826</v>
      </c>
      <c r="AP108" s="994"/>
      <c r="AQ108" s="994"/>
      <c r="AR108" s="994"/>
      <c r="AS108" s="994"/>
      <c r="AT108" s="994"/>
      <c r="AU108" s="48"/>
      <c r="AV108" s="16"/>
      <c r="AW108" s="16"/>
    </row>
    <row r="109" spans="1:49" ht="41.25" customHeight="1">
      <c r="A109" s="1005" t="s">
        <v>20</v>
      </c>
      <c r="B109" s="1006"/>
      <c r="C109" s="1006"/>
      <c r="D109" s="1006"/>
      <c r="E109" s="1006"/>
      <c r="F109" s="1006"/>
      <c r="G109" s="1006"/>
      <c r="H109" s="1006"/>
      <c r="I109" s="1006"/>
      <c r="J109" s="1006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1006"/>
      <c r="U109" s="1006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6"/>
      <c r="AG109" s="1006"/>
      <c r="AH109" s="1006"/>
      <c r="AI109" s="1006"/>
      <c r="AJ109" s="1006"/>
      <c r="AK109" s="1006"/>
      <c r="AL109" s="1006"/>
      <c r="AM109" s="1007"/>
      <c r="AN109" s="1004"/>
      <c r="AO109" s="1025"/>
      <c r="AP109" s="994"/>
      <c r="AQ109" s="994"/>
      <c r="AR109" s="994"/>
      <c r="AS109" s="994"/>
      <c r="AT109" s="994"/>
      <c r="AU109" s="48"/>
      <c r="AV109" s="16"/>
      <c r="AW109" s="16"/>
    </row>
    <row r="110" spans="1:49" ht="35.1" customHeight="1" thickBot="1">
      <c r="A110" s="372" t="s">
        <v>2043</v>
      </c>
      <c r="B110" s="301" t="str">
        <f t="shared" ref="B110" si="64">$B$9</f>
        <v>Uzasadnienie:</v>
      </c>
      <c r="C110" s="847" t="str">
        <f t="shared" ref="C110" si="65">IF($A$93="nie dotyczy","Nie dotyczy"," ")</f>
        <v>Nie dotyczy</v>
      </c>
      <c r="D110" s="847"/>
      <c r="E110" s="847"/>
      <c r="F110" s="847"/>
      <c r="G110" s="847"/>
      <c r="H110" s="847"/>
      <c r="I110" s="847"/>
      <c r="J110" s="847"/>
      <c r="K110" s="847"/>
      <c r="L110" s="847"/>
      <c r="M110" s="847"/>
      <c r="N110" s="847"/>
      <c r="O110" s="847"/>
      <c r="P110" s="847"/>
      <c r="Q110" s="847"/>
      <c r="R110" s="847"/>
      <c r="S110" s="847"/>
      <c r="T110" s="847"/>
      <c r="U110" s="847"/>
      <c r="V110" s="847"/>
      <c r="W110" s="847"/>
      <c r="X110" s="847"/>
      <c r="Y110" s="847"/>
      <c r="Z110" s="847"/>
      <c r="AA110" s="847"/>
      <c r="AB110" s="847"/>
      <c r="AC110" s="847"/>
      <c r="AD110" s="847"/>
      <c r="AE110" s="847"/>
      <c r="AF110" s="847"/>
      <c r="AG110" s="847"/>
      <c r="AH110" s="847"/>
      <c r="AI110" s="847"/>
      <c r="AJ110" s="847"/>
      <c r="AK110" s="847"/>
      <c r="AL110" s="847"/>
      <c r="AM110" s="1018"/>
      <c r="AN110" s="1004"/>
      <c r="AO110" s="1025"/>
      <c r="AP110" s="994"/>
      <c r="AQ110" s="994"/>
      <c r="AR110" s="994"/>
      <c r="AS110" s="994"/>
      <c r="AT110" s="994"/>
      <c r="AU110" s="48"/>
      <c r="AV110" s="16"/>
      <c r="AW110" s="16"/>
    </row>
    <row r="111" spans="1:49" ht="48.75" customHeight="1">
      <c r="A111" s="1008" t="str">
        <f t="shared" ref="A111" si="66">IF($K$91="tak","Uzupełnij nazwę wskaźnika","Nie dotyczy")</f>
        <v>Nie dotyczy</v>
      </c>
      <c r="B111" s="1009"/>
      <c r="C111" s="307" t="str">
        <f t="shared" ref="C111" si="67">IF($A$93="nie dotyczy","Nie dotyczy","Uzupełnij jednostkę miary")</f>
        <v>Nie dotyczy</v>
      </c>
      <c r="D111" s="373" t="s">
        <v>2041</v>
      </c>
      <c r="E111" s="1011">
        <f t="shared" ref="E111" si="68">IF($A$93="nie dotyczy",0," ")</f>
        <v>0</v>
      </c>
      <c r="F111" s="1012"/>
      <c r="G111" s="1010">
        <f t="shared" ref="G111" si="69">IF($A$93="nie dotyczy",0,IF(G$4="nie dotyczy",0," "))</f>
        <v>0</v>
      </c>
      <c r="H111" s="1011"/>
      <c r="I111" s="1012"/>
      <c r="J111" s="1010">
        <f t="shared" ref="J111" si="70">IF($A$93="nie dotyczy",0,IF(J$4="nie dotyczy",0," "))</f>
        <v>0</v>
      </c>
      <c r="K111" s="1011"/>
      <c r="L111" s="1012"/>
      <c r="M111" s="1010">
        <f t="shared" ref="M111" si="71">IF($A$93="nie dotyczy",0,IF(M$4="nie dotyczy",0," "))</f>
        <v>0</v>
      </c>
      <c r="N111" s="1011"/>
      <c r="O111" s="1012"/>
      <c r="P111" s="1010">
        <f t="shared" ref="P111" si="72">IF($A$93="nie dotyczy",0,IF(P$4="nie dotyczy",0," "))</f>
        <v>0</v>
      </c>
      <c r="Q111" s="1011"/>
      <c r="R111" s="1012"/>
      <c r="S111" s="1010">
        <f t="shared" ref="S111" si="73">IF($A$93="nie dotyczy",0,IF(S$4="nie dotyczy",0," "))</f>
        <v>0</v>
      </c>
      <c r="T111" s="1011"/>
      <c r="U111" s="1012"/>
      <c r="V111" s="1010">
        <f t="shared" ref="V111" si="74">IF($A$93="nie dotyczy",0,IF(V$4="nie dotyczy",0," "))</f>
        <v>0</v>
      </c>
      <c r="W111" s="1011"/>
      <c r="X111" s="1012"/>
      <c r="Y111" s="1010">
        <f t="shared" ref="Y111" si="75">IF($A$93="nie dotyczy",0,IF(Y$4="nie dotyczy",0," "))</f>
        <v>0</v>
      </c>
      <c r="Z111" s="1011"/>
      <c r="AA111" s="1012"/>
      <c r="AB111" s="1010">
        <f t="shared" ref="AB111" si="76">IF($A$93="nie dotyczy",0,IF(AB$4="nie dotyczy",0," "))</f>
        <v>0</v>
      </c>
      <c r="AC111" s="1011"/>
      <c r="AD111" s="1012"/>
      <c r="AE111" s="1010">
        <f t="shared" ref="AE111" si="77">IF($A$93="nie dotyczy",0,IF(AE$4="nie dotyczy",0," "))</f>
        <v>0</v>
      </c>
      <c r="AF111" s="1011"/>
      <c r="AG111" s="1012"/>
      <c r="AH111" s="1010">
        <f t="shared" ref="AH111" si="78">IF($A$93="nie dotyczy",0,IF(AH$4="nie dotyczy",0," "))</f>
        <v>0</v>
      </c>
      <c r="AI111" s="1011"/>
      <c r="AJ111" s="1012"/>
      <c r="AK111" s="373" t="s">
        <v>2042</v>
      </c>
      <c r="AL111" s="1011">
        <f t="shared" ref="AL111" si="79">IF($A$93="nie dotyczy",0," ")</f>
        <v>0</v>
      </c>
      <c r="AM111" s="1023"/>
      <c r="AN111" s="1004"/>
      <c r="AO111" s="1024" t="s">
        <v>1826</v>
      </c>
      <c r="AP111" s="994"/>
      <c r="AQ111" s="994"/>
      <c r="AR111" s="994"/>
      <c r="AS111" s="994"/>
      <c r="AT111" s="994"/>
      <c r="AU111" s="48"/>
      <c r="AV111" s="16"/>
      <c r="AW111" s="16"/>
    </row>
    <row r="112" spans="1:49" ht="42" customHeight="1">
      <c r="A112" s="1005" t="s">
        <v>20</v>
      </c>
      <c r="B112" s="1006"/>
      <c r="C112" s="1006"/>
      <c r="D112" s="1006"/>
      <c r="E112" s="1006"/>
      <c r="F112" s="1006"/>
      <c r="G112" s="1006"/>
      <c r="H112" s="1006"/>
      <c r="I112" s="1006"/>
      <c r="J112" s="1006"/>
      <c r="K112" s="1006"/>
      <c r="L112" s="1006"/>
      <c r="M112" s="1006"/>
      <c r="N112" s="1006"/>
      <c r="O112" s="1006"/>
      <c r="P112" s="1006"/>
      <c r="Q112" s="1006"/>
      <c r="R112" s="1006"/>
      <c r="S112" s="1006"/>
      <c r="T112" s="1006"/>
      <c r="U112" s="1006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6"/>
      <c r="AG112" s="1006"/>
      <c r="AH112" s="1006"/>
      <c r="AI112" s="1006"/>
      <c r="AJ112" s="1006"/>
      <c r="AK112" s="1006"/>
      <c r="AL112" s="1006"/>
      <c r="AM112" s="1007"/>
      <c r="AN112" s="1004"/>
      <c r="AO112" s="1025"/>
      <c r="AP112" s="994"/>
      <c r="AQ112" s="994"/>
      <c r="AR112" s="994"/>
      <c r="AS112" s="994"/>
      <c r="AT112" s="994"/>
      <c r="AU112" s="48"/>
      <c r="AV112" s="16"/>
      <c r="AW112" s="16"/>
    </row>
    <row r="113" spans="1:49" ht="35.1" customHeight="1" thickBot="1">
      <c r="A113" s="372" t="s">
        <v>2043</v>
      </c>
      <c r="B113" s="301" t="str">
        <f t="shared" ref="B113" si="80">$B$9</f>
        <v>Uzasadnienie:</v>
      </c>
      <c r="C113" s="847" t="str">
        <f t="shared" ref="C113" si="81">IF($A$93="nie dotyczy","Nie dotyczy"," ")</f>
        <v>Nie dotyczy</v>
      </c>
      <c r="D113" s="847"/>
      <c r="E113" s="847"/>
      <c r="F113" s="847"/>
      <c r="G113" s="847"/>
      <c r="H113" s="847"/>
      <c r="I113" s="847"/>
      <c r="J113" s="847"/>
      <c r="K113" s="847"/>
      <c r="L113" s="847"/>
      <c r="M113" s="847"/>
      <c r="N113" s="847"/>
      <c r="O113" s="847"/>
      <c r="P113" s="847"/>
      <c r="Q113" s="847"/>
      <c r="R113" s="847"/>
      <c r="S113" s="847"/>
      <c r="T113" s="847"/>
      <c r="U113" s="847"/>
      <c r="V113" s="847"/>
      <c r="W113" s="847"/>
      <c r="X113" s="847"/>
      <c r="Y113" s="847"/>
      <c r="Z113" s="847"/>
      <c r="AA113" s="847"/>
      <c r="AB113" s="847"/>
      <c r="AC113" s="847"/>
      <c r="AD113" s="847"/>
      <c r="AE113" s="847"/>
      <c r="AF113" s="847"/>
      <c r="AG113" s="847"/>
      <c r="AH113" s="847"/>
      <c r="AI113" s="847"/>
      <c r="AJ113" s="847"/>
      <c r="AK113" s="847"/>
      <c r="AL113" s="847"/>
      <c r="AM113" s="1018"/>
      <c r="AN113" s="1004"/>
      <c r="AO113" s="1025"/>
      <c r="AP113" s="994"/>
      <c r="AQ113" s="994"/>
      <c r="AR113" s="994"/>
      <c r="AS113" s="994"/>
      <c r="AT113" s="994"/>
      <c r="AU113" s="48"/>
      <c r="AV113" s="16"/>
      <c r="AW113" s="16"/>
    </row>
    <row r="114" spans="1:49">
      <c r="B114" s="24"/>
      <c r="C114" s="22"/>
      <c r="D114" s="16"/>
      <c r="AK114" s="16"/>
      <c r="AP114" s="991"/>
      <c r="AQ114" s="991"/>
      <c r="AR114" s="991"/>
      <c r="AS114" s="991"/>
      <c r="AT114" s="991"/>
      <c r="AU114" s="48"/>
      <c r="AV114" s="16"/>
      <c r="AW114" s="16"/>
    </row>
    <row r="115" spans="1:49">
      <c r="B115" s="24"/>
      <c r="C115" s="22"/>
      <c r="D115" s="16"/>
      <c r="AK115" s="16"/>
      <c r="AP115" s="991"/>
      <c r="AQ115" s="991"/>
      <c r="AR115" s="991"/>
      <c r="AS115" s="991"/>
      <c r="AT115" s="991"/>
      <c r="AU115" s="48"/>
      <c r="AV115" s="16"/>
      <c r="AW115" s="16"/>
    </row>
    <row r="116" spans="1:49">
      <c r="B116" s="24"/>
      <c r="C116" s="22"/>
      <c r="D116" s="16"/>
      <c r="AK116" s="16"/>
      <c r="AP116" s="991"/>
      <c r="AQ116" s="991"/>
      <c r="AR116" s="991"/>
      <c r="AS116" s="991"/>
      <c r="AT116" s="991"/>
      <c r="AU116" s="48"/>
      <c r="AV116" s="16"/>
      <c r="AW116" s="16"/>
    </row>
    <row r="117" spans="1:49">
      <c r="B117" s="24"/>
      <c r="C117" s="22"/>
      <c r="D117" s="16"/>
      <c r="W117" s="24"/>
      <c r="AK117" s="16"/>
      <c r="AP117" s="991"/>
      <c r="AQ117" s="991"/>
      <c r="AR117" s="991"/>
      <c r="AS117" s="991"/>
      <c r="AT117" s="991"/>
      <c r="AU117" s="48"/>
      <c r="AV117" s="16"/>
      <c r="AW117" s="16"/>
    </row>
    <row r="118" spans="1:49">
      <c r="B118" s="24"/>
      <c r="C118" s="22"/>
      <c r="D118" s="16"/>
      <c r="AK118" s="16"/>
      <c r="AP118" s="991"/>
      <c r="AQ118" s="991"/>
      <c r="AR118" s="991"/>
      <c r="AS118" s="991"/>
      <c r="AT118" s="991"/>
      <c r="AU118" s="48"/>
      <c r="AV118" s="16"/>
      <c r="AW118" s="16"/>
    </row>
    <row r="119" spans="1:49">
      <c r="B119" s="24"/>
      <c r="C119" s="22"/>
      <c r="D119" s="16"/>
      <c r="F119" s="24"/>
      <c r="AK119" s="16"/>
      <c r="AP119" s="991"/>
      <c r="AQ119" s="991"/>
      <c r="AR119" s="991"/>
      <c r="AS119" s="991"/>
      <c r="AT119" s="991"/>
      <c r="AU119" s="48"/>
      <c r="AV119" s="16"/>
      <c r="AW119" s="16"/>
    </row>
    <row r="120" spans="1:49">
      <c r="A120" s="25"/>
      <c r="B120" s="24"/>
      <c r="C120" s="22"/>
      <c r="D120" s="16"/>
      <c r="AK120" s="16"/>
      <c r="AP120" s="991"/>
      <c r="AQ120" s="991"/>
      <c r="AR120" s="991"/>
      <c r="AS120" s="991"/>
      <c r="AT120" s="991"/>
      <c r="AU120" s="48"/>
      <c r="AV120" s="16"/>
      <c r="AW120" s="16"/>
    </row>
    <row r="121" spans="1:49">
      <c r="A121" s="25"/>
      <c r="B121" s="24"/>
      <c r="C121" s="22"/>
      <c r="D121" s="16"/>
      <c r="AK121" s="16"/>
      <c r="AP121" s="991"/>
      <c r="AQ121" s="991"/>
      <c r="AR121" s="991"/>
      <c r="AS121" s="991"/>
      <c r="AT121" s="991"/>
      <c r="AU121" s="48"/>
      <c r="AV121" s="16"/>
      <c r="AW121" s="16"/>
    </row>
    <row r="122" spans="1:49">
      <c r="A122" s="25"/>
      <c r="B122" s="24"/>
      <c r="C122" s="22"/>
      <c r="D122" s="16"/>
      <c r="AK122" s="16"/>
      <c r="AP122" s="49"/>
      <c r="AQ122" s="49"/>
      <c r="AR122" s="49"/>
      <c r="AS122" s="49"/>
      <c r="AT122" s="404"/>
      <c r="AU122" s="48"/>
      <c r="AV122" s="16"/>
      <c r="AW122" s="16"/>
    </row>
    <row r="123" spans="1:49">
      <c r="A123" s="25"/>
      <c r="B123" s="24"/>
      <c r="C123" s="22"/>
      <c r="D123" s="16"/>
      <c r="AK123" s="16"/>
      <c r="AP123" s="49"/>
      <c r="AQ123" s="49"/>
      <c r="AR123" s="49"/>
      <c r="AS123" s="49"/>
      <c r="AT123" s="404"/>
      <c r="AU123" s="48"/>
      <c r="AV123" s="16"/>
      <c r="AW123" s="16"/>
    </row>
    <row r="124" spans="1:49">
      <c r="A124" s="25"/>
      <c r="B124" s="24"/>
      <c r="C124" s="22"/>
      <c r="D124" s="16"/>
      <c r="AK124" s="16"/>
      <c r="AP124" s="49"/>
      <c r="AQ124" s="49"/>
      <c r="AR124" s="49"/>
      <c r="AS124" s="49"/>
      <c r="AT124" s="404"/>
      <c r="AU124" s="48"/>
      <c r="AV124" s="16"/>
      <c r="AW124" s="16"/>
    </row>
    <row r="125" spans="1:49">
      <c r="A125" s="25"/>
      <c r="B125" s="24"/>
      <c r="C125" s="22"/>
      <c r="D125" s="16"/>
      <c r="AK125" s="16"/>
      <c r="AP125" s="49"/>
      <c r="AQ125" s="49"/>
      <c r="AR125" s="49"/>
      <c r="AS125" s="49"/>
      <c r="AT125" s="404"/>
      <c r="AU125" s="48"/>
      <c r="AV125" s="16"/>
      <c r="AW125" s="16"/>
    </row>
    <row r="126" spans="1:49">
      <c r="A126" s="25"/>
      <c r="B126" s="24"/>
      <c r="C126" s="22"/>
      <c r="D126" s="16"/>
      <c r="AK126" s="16"/>
      <c r="AP126" s="49"/>
      <c r="AQ126" s="49"/>
      <c r="AR126" s="49"/>
      <c r="AS126" s="49"/>
      <c r="AT126" s="404"/>
      <c r="AU126" s="48"/>
      <c r="AV126" s="16"/>
      <c r="AW126" s="16"/>
    </row>
    <row r="127" spans="1:49">
      <c r="A127" s="25"/>
      <c r="B127" s="24"/>
      <c r="C127" s="22"/>
      <c r="D127" s="16"/>
      <c r="AK127" s="16"/>
      <c r="AP127" s="49"/>
      <c r="AQ127" s="49"/>
      <c r="AR127" s="49"/>
      <c r="AS127" s="49"/>
      <c r="AT127" s="404"/>
      <c r="AU127" s="48"/>
      <c r="AV127" s="16"/>
      <c r="AW127" s="16"/>
    </row>
    <row r="128" spans="1:49">
      <c r="A128" s="25"/>
      <c r="B128" s="24"/>
      <c r="C128" s="22"/>
      <c r="D128" s="16"/>
      <c r="AK128" s="16"/>
      <c r="AP128" s="49"/>
      <c r="AQ128" s="49"/>
      <c r="AR128" s="49"/>
      <c r="AS128" s="49"/>
      <c r="AT128" s="404"/>
      <c r="AU128" s="48"/>
      <c r="AV128" s="16"/>
      <c r="AW128" s="16"/>
    </row>
    <row r="129" spans="1:49">
      <c r="A129" s="25"/>
      <c r="B129" s="24"/>
      <c r="C129" s="22"/>
      <c r="D129" s="16"/>
      <c r="AK129" s="16"/>
      <c r="AP129" s="49"/>
      <c r="AQ129" s="49"/>
      <c r="AR129" s="49"/>
      <c r="AS129" s="49"/>
      <c r="AT129" s="404"/>
      <c r="AU129" s="48"/>
      <c r="AV129" s="16"/>
      <c r="AW129" s="16"/>
    </row>
    <row r="130" spans="1:49">
      <c r="A130" s="25"/>
      <c r="B130" s="24"/>
      <c r="C130" s="22"/>
      <c r="D130" s="16"/>
      <c r="AK130" s="16"/>
      <c r="AP130" s="49"/>
      <c r="AQ130" s="49"/>
      <c r="AR130" s="49"/>
      <c r="AS130" s="49"/>
      <c r="AT130" s="404"/>
      <c r="AU130" s="48"/>
      <c r="AV130" s="16"/>
      <c r="AW130" s="16"/>
    </row>
    <row r="131" spans="1:49">
      <c r="A131" s="25"/>
      <c r="B131" s="24"/>
      <c r="C131" s="22"/>
      <c r="D131" s="16"/>
      <c r="AK131" s="16"/>
      <c r="AP131" s="49"/>
      <c r="AQ131" s="49"/>
      <c r="AR131" s="49"/>
      <c r="AS131" s="49"/>
      <c r="AT131" s="404"/>
      <c r="AU131" s="48"/>
      <c r="AV131" s="16"/>
      <c r="AW131" s="16"/>
    </row>
    <row r="132" spans="1:49">
      <c r="A132" s="25"/>
      <c r="B132" s="24"/>
      <c r="C132" s="22"/>
      <c r="D132" s="16"/>
      <c r="AK132" s="16"/>
      <c r="AP132" s="49"/>
      <c r="AQ132" s="49"/>
      <c r="AR132" s="49"/>
      <c r="AS132" s="49"/>
      <c r="AT132" s="404"/>
      <c r="AU132" s="48"/>
      <c r="AV132" s="16"/>
      <c r="AW132" s="16"/>
    </row>
    <row r="133" spans="1:49">
      <c r="A133" s="25"/>
      <c r="B133" s="24"/>
      <c r="C133" s="22"/>
      <c r="D133" s="16"/>
      <c r="AK133" s="16"/>
      <c r="AP133" s="49"/>
      <c r="AQ133" s="49"/>
      <c r="AR133" s="49"/>
      <c r="AS133" s="49"/>
      <c r="AT133" s="404"/>
      <c r="AU133" s="48"/>
      <c r="AV133" s="16"/>
      <c r="AW133" s="16"/>
    </row>
    <row r="134" spans="1:49">
      <c r="A134" s="25"/>
      <c r="B134" s="24"/>
      <c r="C134" s="22"/>
      <c r="D134" s="16"/>
      <c r="AK134" s="16"/>
      <c r="AP134" s="49"/>
      <c r="AQ134" s="49"/>
      <c r="AR134" s="49"/>
      <c r="AS134" s="49"/>
      <c r="AT134" s="404"/>
      <c r="AU134" s="48"/>
      <c r="AV134" s="16"/>
      <c r="AW134" s="16"/>
    </row>
    <row r="135" spans="1:49">
      <c r="A135" s="25"/>
      <c r="B135" s="24"/>
      <c r="C135" s="22"/>
      <c r="D135" s="16"/>
      <c r="AK135" s="16"/>
      <c r="AP135" s="49"/>
      <c r="AQ135" s="49"/>
      <c r="AR135" s="49"/>
      <c r="AS135" s="49"/>
      <c r="AT135" s="404"/>
      <c r="AU135" s="48"/>
      <c r="AV135" s="16"/>
      <c r="AW135" s="16"/>
    </row>
    <row r="136" spans="1:49">
      <c r="A136" s="25"/>
      <c r="B136" s="24"/>
      <c r="C136" s="22"/>
      <c r="D136" s="16"/>
      <c r="AK136" s="16"/>
      <c r="AP136" s="49"/>
      <c r="AQ136" s="49"/>
      <c r="AR136" s="49"/>
      <c r="AS136" s="49"/>
      <c r="AT136" s="404"/>
      <c r="AU136" s="48"/>
      <c r="AV136" s="16"/>
      <c r="AW136" s="16"/>
    </row>
    <row r="137" spans="1:49">
      <c r="A137" s="25"/>
      <c r="B137" s="24"/>
      <c r="C137" s="22"/>
      <c r="D137" s="16"/>
      <c r="AK137" s="16"/>
      <c r="AP137" s="49"/>
      <c r="AQ137" s="49"/>
      <c r="AR137" s="49"/>
      <c r="AS137" s="49"/>
      <c r="AT137" s="404"/>
      <c r="AU137" s="48"/>
      <c r="AV137" s="16"/>
      <c r="AW137" s="16"/>
    </row>
    <row r="138" spans="1:49">
      <c r="A138" s="25"/>
      <c r="B138" s="24"/>
      <c r="C138" s="22"/>
      <c r="D138" s="16"/>
      <c r="AK138" s="16"/>
      <c r="AP138" s="49"/>
      <c r="AQ138" s="49"/>
      <c r="AR138" s="49"/>
      <c r="AS138" s="49"/>
      <c r="AT138" s="404"/>
      <c r="AU138" s="48"/>
      <c r="AV138" s="16"/>
      <c r="AW138" s="16"/>
    </row>
    <row r="139" spans="1:49">
      <c r="A139" s="25"/>
      <c r="B139" s="24"/>
      <c r="C139" s="22"/>
      <c r="D139" s="16"/>
      <c r="AK139" s="16"/>
      <c r="AP139" s="49"/>
      <c r="AQ139" s="49"/>
      <c r="AR139" s="49"/>
      <c r="AS139" s="49"/>
      <c r="AT139" s="404"/>
      <c r="AU139" s="48"/>
      <c r="AV139" s="16"/>
      <c r="AW139" s="16"/>
    </row>
    <row r="140" spans="1:49">
      <c r="A140" s="25"/>
      <c r="B140" s="24"/>
      <c r="C140" s="22"/>
      <c r="D140" s="16"/>
      <c r="AK140" s="16"/>
      <c r="AP140" s="49"/>
      <c r="AQ140" s="49"/>
      <c r="AR140" s="49"/>
      <c r="AS140" s="49"/>
      <c r="AT140" s="404"/>
      <c r="AU140" s="48"/>
      <c r="AV140" s="16"/>
      <c r="AW140" s="16"/>
    </row>
    <row r="141" spans="1:49">
      <c r="A141" s="25"/>
      <c r="B141" s="24"/>
      <c r="C141" s="22"/>
      <c r="D141" s="16"/>
      <c r="AK141" s="16"/>
      <c r="AP141" s="49"/>
      <c r="AQ141" s="49"/>
      <c r="AR141" s="49"/>
      <c r="AS141" s="49"/>
      <c r="AT141" s="404"/>
      <c r="AU141" s="48"/>
      <c r="AV141" s="16"/>
      <c r="AW141" s="16"/>
    </row>
    <row r="142" spans="1:49">
      <c r="A142" s="25"/>
      <c r="B142" s="24"/>
      <c r="C142" s="22"/>
      <c r="D142" s="16"/>
      <c r="AK142" s="16"/>
      <c r="AP142" s="49"/>
      <c r="AQ142" s="49"/>
      <c r="AR142" s="49"/>
      <c r="AS142" s="49"/>
      <c r="AT142" s="404"/>
      <c r="AU142" s="48"/>
      <c r="AV142" s="16"/>
      <c r="AW142" s="16"/>
    </row>
    <row r="143" spans="1:49">
      <c r="A143" s="25"/>
      <c r="B143" s="24"/>
      <c r="C143" s="22"/>
      <c r="D143" s="16"/>
      <c r="AK143" s="16"/>
      <c r="AP143" s="49"/>
      <c r="AQ143" s="49"/>
      <c r="AR143" s="49"/>
      <c r="AS143" s="49"/>
      <c r="AT143" s="404"/>
      <c r="AU143" s="48"/>
      <c r="AV143" s="16"/>
      <c r="AW143" s="16"/>
    </row>
    <row r="144" spans="1:49">
      <c r="A144" s="25"/>
      <c r="B144" s="24"/>
      <c r="C144" s="22"/>
      <c r="D144" s="16"/>
      <c r="AK144" s="16"/>
      <c r="AP144" s="49"/>
      <c r="AQ144" s="49"/>
      <c r="AR144" s="49"/>
      <c r="AS144" s="49"/>
      <c r="AT144" s="404"/>
      <c r="AU144" s="48"/>
      <c r="AV144" s="16"/>
      <c r="AW144" s="16"/>
    </row>
    <row r="145" spans="1:49">
      <c r="A145" s="25"/>
      <c r="B145" s="24"/>
      <c r="C145" s="22"/>
      <c r="D145" s="16"/>
      <c r="AK145" s="16"/>
      <c r="AP145" s="49"/>
      <c r="AQ145" s="49"/>
      <c r="AR145" s="49"/>
      <c r="AS145" s="49"/>
      <c r="AT145" s="404"/>
      <c r="AU145" s="48"/>
      <c r="AV145" s="16"/>
      <c r="AW145" s="16"/>
    </row>
    <row r="146" spans="1:49">
      <c r="A146" s="25"/>
      <c r="B146" s="24"/>
      <c r="C146" s="22"/>
      <c r="D146" s="16"/>
      <c r="AK146" s="16"/>
      <c r="AP146" s="49"/>
      <c r="AQ146" s="49"/>
      <c r="AR146" s="49"/>
      <c r="AS146" s="49"/>
      <c r="AT146" s="404"/>
      <c r="AU146" s="48"/>
      <c r="AV146" s="16"/>
      <c r="AW146" s="16"/>
    </row>
    <row r="147" spans="1:49">
      <c r="A147" s="25"/>
      <c r="B147" s="24"/>
      <c r="C147" s="22"/>
      <c r="D147" s="16"/>
      <c r="AK147" s="16"/>
      <c r="AP147" s="49"/>
      <c r="AQ147" s="49"/>
      <c r="AR147" s="49"/>
      <c r="AS147" s="49"/>
      <c r="AT147" s="404"/>
      <c r="AU147" s="48"/>
      <c r="AV147" s="16"/>
      <c r="AW147" s="16"/>
    </row>
    <row r="148" spans="1:49">
      <c r="A148" s="25"/>
      <c r="B148" s="24"/>
      <c r="C148" s="22"/>
      <c r="D148" s="16"/>
      <c r="AK148" s="16"/>
      <c r="AP148" s="49"/>
      <c r="AQ148" s="49"/>
      <c r="AR148" s="49"/>
      <c r="AS148" s="49"/>
      <c r="AT148" s="404"/>
      <c r="AU148" s="48"/>
      <c r="AV148" s="16"/>
      <c r="AW148" s="16"/>
    </row>
    <row r="149" spans="1:49">
      <c r="A149" s="25"/>
      <c r="B149" s="24"/>
      <c r="C149" s="22"/>
      <c r="D149" s="16"/>
      <c r="AK149" s="16"/>
      <c r="AP149" s="49"/>
      <c r="AQ149" s="49"/>
      <c r="AR149" s="49"/>
      <c r="AS149" s="49"/>
      <c r="AT149" s="404"/>
      <c r="AU149" s="48"/>
      <c r="AV149" s="16"/>
      <c r="AW149" s="16"/>
    </row>
    <row r="150" spans="1:49">
      <c r="A150" s="25"/>
      <c r="B150" s="24"/>
      <c r="C150" s="22"/>
      <c r="D150" s="16"/>
      <c r="AK150" s="16"/>
      <c r="AP150" s="49"/>
      <c r="AQ150" s="49"/>
      <c r="AR150" s="49"/>
      <c r="AS150" s="49"/>
      <c r="AT150" s="404"/>
      <c r="AU150" s="48"/>
      <c r="AV150" s="16"/>
      <c r="AW150" s="16"/>
    </row>
    <row r="151" spans="1:49">
      <c r="A151" s="25"/>
      <c r="B151" s="24"/>
      <c r="C151" s="22"/>
      <c r="D151" s="16"/>
      <c r="AK151" s="16"/>
      <c r="AP151" s="49"/>
      <c r="AQ151" s="49"/>
      <c r="AR151" s="49"/>
      <c r="AS151" s="49"/>
      <c r="AT151" s="404"/>
      <c r="AU151" s="48"/>
      <c r="AV151" s="16"/>
      <c r="AW151" s="16"/>
    </row>
    <row r="152" spans="1:49">
      <c r="A152" s="25"/>
      <c r="B152" s="24"/>
      <c r="C152" s="22"/>
      <c r="D152" s="16"/>
      <c r="AK152" s="16"/>
      <c r="AP152" s="49"/>
      <c r="AQ152" s="49"/>
      <c r="AR152" s="49"/>
      <c r="AS152" s="49"/>
      <c r="AT152" s="404"/>
      <c r="AU152" s="48"/>
      <c r="AV152" s="16"/>
      <c r="AW152" s="16"/>
    </row>
    <row r="153" spans="1:49">
      <c r="A153" s="25"/>
      <c r="B153" s="24"/>
      <c r="C153" s="22"/>
      <c r="D153" s="16"/>
      <c r="AK153" s="16"/>
      <c r="AP153" s="49"/>
      <c r="AQ153" s="49"/>
      <c r="AR153" s="49"/>
      <c r="AS153" s="49"/>
      <c r="AT153" s="404"/>
      <c r="AU153" s="48"/>
      <c r="AV153" s="16"/>
      <c r="AW153" s="16"/>
    </row>
    <row r="154" spans="1:49">
      <c r="A154" s="25"/>
      <c r="B154" s="24"/>
      <c r="C154" s="22"/>
      <c r="D154" s="16"/>
      <c r="AK154" s="16"/>
      <c r="AP154" s="49"/>
      <c r="AQ154" s="49"/>
      <c r="AR154" s="49"/>
      <c r="AS154" s="49"/>
      <c r="AT154" s="404"/>
      <c r="AU154" s="48"/>
      <c r="AV154" s="16"/>
      <c r="AW154" s="16"/>
    </row>
    <row r="155" spans="1:49">
      <c r="A155" s="25"/>
      <c r="B155" s="24"/>
      <c r="C155" s="22"/>
      <c r="D155" s="16"/>
      <c r="AK155" s="16"/>
      <c r="AP155" s="49"/>
      <c r="AQ155" s="49"/>
      <c r="AR155" s="49"/>
      <c r="AS155" s="49"/>
      <c r="AT155" s="404"/>
      <c r="AU155" s="48"/>
      <c r="AV155" s="16"/>
      <c r="AW155" s="16"/>
    </row>
    <row r="156" spans="1:49">
      <c r="A156" s="25"/>
      <c r="B156" s="24"/>
      <c r="C156" s="22"/>
      <c r="D156" s="16"/>
      <c r="AK156" s="16"/>
      <c r="AP156" s="49"/>
      <c r="AQ156" s="49"/>
      <c r="AR156" s="49"/>
      <c r="AS156" s="49"/>
      <c r="AT156" s="404"/>
      <c r="AU156" s="48"/>
      <c r="AV156" s="16"/>
      <c r="AW156" s="16"/>
    </row>
    <row r="157" spans="1:49">
      <c r="A157" s="25"/>
      <c r="B157" s="24"/>
      <c r="C157" s="22"/>
      <c r="D157" s="16"/>
      <c r="AK157" s="16"/>
      <c r="AP157" s="49"/>
      <c r="AQ157" s="49"/>
      <c r="AR157" s="49"/>
      <c r="AS157" s="49"/>
      <c r="AT157" s="404"/>
      <c r="AU157" s="48"/>
      <c r="AV157" s="16"/>
      <c r="AW157" s="16"/>
    </row>
    <row r="158" spans="1:49">
      <c r="A158" s="25"/>
      <c r="B158" s="24"/>
      <c r="C158" s="22"/>
      <c r="D158" s="16"/>
      <c r="AK158" s="16"/>
      <c r="AP158" s="49"/>
      <c r="AQ158" s="49"/>
      <c r="AR158" s="49"/>
      <c r="AS158" s="49"/>
      <c r="AT158" s="404"/>
      <c r="AU158" s="48"/>
      <c r="AV158" s="16"/>
      <c r="AW158" s="16"/>
    </row>
    <row r="159" spans="1:49">
      <c r="A159" s="25"/>
      <c r="B159" s="24"/>
      <c r="C159" s="22"/>
      <c r="D159" s="16"/>
      <c r="AK159" s="16"/>
      <c r="AP159" s="49"/>
      <c r="AQ159" s="49"/>
      <c r="AR159" s="49"/>
      <c r="AS159" s="49"/>
      <c r="AT159" s="404"/>
      <c r="AU159" s="48"/>
      <c r="AV159" s="16"/>
      <c r="AW159" s="16"/>
    </row>
    <row r="160" spans="1:49">
      <c r="A160" s="25"/>
      <c r="B160" s="24"/>
      <c r="C160" s="22"/>
      <c r="D160" s="16"/>
      <c r="AK160" s="16"/>
      <c r="AP160" s="49"/>
      <c r="AQ160" s="49"/>
      <c r="AR160" s="49"/>
      <c r="AS160" s="49"/>
      <c r="AT160" s="404"/>
      <c r="AU160" s="48"/>
      <c r="AV160" s="16"/>
      <c r="AW160" s="16"/>
    </row>
    <row r="161" spans="1:49">
      <c r="A161" s="25"/>
      <c r="B161" s="24"/>
      <c r="C161" s="22"/>
      <c r="D161" s="16"/>
      <c r="AK161" s="16"/>
      <c r="AP161" s="49"/>
      <c r="AQ161" s="49"/>
      <c r="AR161" s="49"/>
      <c r="AS161" s="49"/>
      <c r="AT161" s="404"/>
      <c r="AU161" s="48"/>
      <c r="AV161" s="16"/>
      <c r="AW161" s="16"/>
    </row>
    <row r="162" spans="1:49">
      <c r="A162" s="25"/>
      <c r="B162" s="24"/>
      <c r="C162" s="22"/>
      <c r="D162" s="16"/>
      <c r="AK162" s="16"/>
      <c r="AP162" s="49"/>
      <c r="AQ162" s="49"/>
      <c r="AR162" s="49"/>
      <c r="AS162" s="49"/>
      <c r="AT162" s="404"/>
      <c r="AU162" s="48"/>
      <c r="AV162" s="16"/>
      <c r="AW162" s="16"/>
    </row>
    <row r="163" spans="1:49">
      <c r="A163" s="25"/>
      <c r="B163" s="24"/>
      <c r="C163" s="22"/>
      <c r="D163" s="16"/>
      <c r="AK163" s="16"/>
      <c r="AP163" s="49"/>
      <c r="AQ163" s="49"/>
      <c r="AR163" s="49"/>
      <c r="AS163" s="49"/>
      <c r="AT163" s="404"/>
      <c r="AU163" s="48"/>
      <c r="AV163" s="16"/>
      <c r="AW163" s="16"/>
    </row>
    <row r="164" spans="1:49">
      <c r="A164" s="25"/>
      <c r="B164" s="24"/>
      <c r="C164" s="22"/>
      <c r="D164" s="16"/>
      <c r="AK164" s="16"/>
      <c r="AP164" s="49"/>
      <c r="AQ164" s="49"/>
      <c r="AR164" s="49"/>
      <c r="AS164" s="49"/>
      <c r="AT164" s="404"/>
      <c r="AU164" s="48"/>
      <c r="AV164" s="16"/>
      <c r="AW164" s="16"/>
    </row>
    <row r="165" spans="1:49">
      <c r="A165" s="25"/>
      <c r="B165" s="24"/>
      <c r="C165" s="22"/>
      <c r="D165" s="16"/>
      <c r="AK165" s="16"/>
      <c r="AP165" s="49"/>
      <c r="AQ165" s="49"/>
      <c r="AR165" s="49"/>
      <c r="AS165" s="49"/>
      <c r="AT165" s="404"/>
      <c r="AU165" s="48"/>
      <c r="AV165" s="16"/>
      <c r="AW165" s="16"/>
    </row>
    <row r="166" spans="1:49">
      <c r="A166" s="25"/>
      <c r="B166" s="24"/>
      <c r="C166" s="22"/>
      <c r="D166" s="16"/>
      <c r="AK166" s="16"/>
      <c r="AP166" s="49"/>
      <c r="AQ166" s="49"/>
      <c r="AR166" s="49"/>
      <c r="AS166" s="49"/>
      <c r="AT166" s="404"/>
      <c r="AU166" s="48"/>
      <c r="AV166" s="16"/>
      <c r="AW166" s="16"/>
    </row>
    <row r="167" spans="1:49">
      <c r="A167" s="25"/>
      <c r="B167" s="24"/>
      <c r="C167" s="22"/>
      <c r="D167" s="16"/>
      <c r="AK167" s="16"/>
      <c r="AP167" s="49"/>
      <c r="AQ167" s="49"/>
      <c r="AR167" s="49"/>
      <c r="AS167" s="49"/>
      <c r="AT167" s="404"/>
      <c r="AU167" s="48"/>
      <c r="AV167" s="16"/>
      <c r="AW167" s="16"/>
    </row>
    <row r="168" spans="1:49">
      <c r="A168" s="25"/>
      <c r="B168" s="24"/>
      <c r="C168" s="22"/>
      <c r="D168" s="16"/>
      <c r="AK168" s="16"/>
      <c r="AP168" s="49"/>
      <c r="AQ168" s="49"/>
      <c r="AR168" s="49"/>
      <c r="AS168" s="49"/>
      <c r="AT168" s="404"/>
      <c r="AU168" s="48"/>
      <c r="AV168" s="16"/>
      <c r="AW168" s="16"/>
    </row>
    <row r="169" spans="1:49">
      <c r="A169" s="25"/>
      <c r="B169" s="24"/>
      <c r="C169" s="22"/>
      <c r="D169" s="16"/>
      <c r="AK169" s="16"/>
      <c r="AP169" s="49"/>
      <c r="AQ169" s="49"/>
      <c r="AR169" s="49"/>
      <c r="AS169" s="49"/>
      <c r="AT169" s="404"/>
      <c r="AU169" s="48"/>
      <c r="AV169" s="16"/>
      <c r="AW169" s="16"/>
    </row>
    <row r="170" spans="1:49">
      <c r="A170" s="25"/>
      <c r="B170" s="24"/>
      <c r="C170" s="22"/>
      <c r="D170" s="16"/>
      <c r="AK170" s="16"/>
      <c r="AP170" s="49"/>
      <c r="AQ170" s="49"/>
      <c r="AR170" s="49"/>
      <c r="AS170" s="49"/>
      <c r="AT170" s="404"/>
      <c r="AU170" s="48"/>
      <c r="AV170" s="16"/>
      <c r="AW170" s="16"/>
    </row>
    <row r="171" spans="1:49">
      <c r="A171" s="25"/>
      <c r="B171" s="24"/>
      <c r="C171" s="22"/>
      <c r="D171" s="16"/>
      <c r="AK171" s="16"/>
      <c r="AP171" s="49"/>
      <c r="AQ171" s="49"/>
      <c r="AR171" s="49"/>
      <c r="AS171" s="49"/>
      <c r="AT171" s="404"/>
      <c r="AU171" s="48"/>
      <c r="AV171" s="16"/>
      <c r="AW171" s="16"/>
    </row>
    <row r="172" spans="1:49">
      <c r="A172" s="25"/>
      <c r="B172" s="24"/>
      <c r="C172" s="22"/>
      <c r="D172" s="16"/>
      <c r="AK172" s="16"/>
      <c r="AP172" s="49"/>
      <c r="AQ172" s="49"/>
      <c r="AR172" s="49"/>
      <c r="AS172" s="49"/>
      <c r="AT172" s="404"/>
      <c r="AU172" s="48"/>
      <c r="AV172" s="16"/>
      <c r="AW172" s="16"/>
    </row>
    <row r="173" spans="1:49">
      <c r="A173" s="25"/>
      <c r="B173" s="24"/>
      <c r="C173" s="22"/>
      <c r="D173" s="16"/>
      <c r="AK173" s="16"/>
      <c r="AP173" s="49"/>
      <c r="AQ173" s="49"/>
      <c r="AR173" s="49"/>
      <c r="AS173" s="49"/>
      <c r="AT173" s="404"/>
      <c r="AU173" s="48"/>
      <c r="AV173" s="16"/>
      <c r="AW173" s="16"/>
    </row>
    <row r="174" spans="1:49">
      <c r="A174" s="25"/>
      <c r="B174" s="24"/>
      <c r="C174" s="22"/>
      <c r="D174" s="16"/>
      <c r="AK174" s="16"/>
      <c r="AP174" s="49"/>
      <c r="AQ174" s="49"/>
      <c r="AR174" s="49"/>
      <c r="AS174" s="49"/>
      <c r="AT174" s="404"/>
      <c r="AU174" s="48"/>
      <c r="AV174" s="16"/>
      <c r="AW174" s="16"/>
    </row>
    <row r="175" spans="1:49">
      <c r="A175" s="25"/>
      <c r="B175" s="24"/>
      <c r="C175" s="22"/>
      <c r="D175" s="16"/>
      <c r="AK175" s="16"/>
      <c r="AP175" s="49"/>
      <c r="AQ175" s="49"/>
      <c r="AR175" s="49"/>
      <c r="AS175" s="49"/>
      <c r="AT175" s="404"/>
      <c r="AU175" s="48"/>
      <c r="AV175" s="16"/>
      <c r="AW175" s="16"/>
    </row>
    <row r="176" spans="1:49">
      <c r="A176" s="25"/>
      <c r="B176" s="24"/>
      <c r="C176" s="22"/>
      <c r="D176" s="16"/>
      <c r="AK176" s="16"/>
      <c r="AP176" s="49"/>
      <c r="AQ176" s="49"/>
      <c r="AR176" s="49"/>
      <c r="AS176" s="49"/>
      <c r="AT176" s="404"/>
      <c r="AU176" s="48"/>
      <c r="AV176" s="16"/>
      <c r="AW176" s="16"/>
    </row>
    <row r="177" spans="1:49">
      <c r="A177" s="25"/>
      <c r="B177" s="24"/>
      <c r="C177" s="22"/>
      <c r="D177" s="16"/>
      <c r="AK177" s="16"/>
      <c r="AP177" s="49"/>
      <c r="AQ177" s="49"/>
      <c r="AR177" s="49"/>
      <c r="AS177" s="49"/>
      <c r="AT177" s="404"/>
      <c r="AU177" s="48"/>
      <c r="AV177" s="16"/>
      <c r="AW177" s="16"/>
    </row>
    <row r="178" spans="1:49">
      <c r="A178" s="25"/>
      <c r="B178" s="24"/>
      <c r="C178" s="22"/>
      <c r="D178" s="16"/>
      <c r="AK178" s="16"/>
      <c r="AP178" s="49"/>
      <c r="AQ178" s="49"/>
      <c r="AR178" s="49"/>
      <c r="AS178" s="49"/>
      <c r="AT178" s="404"/>
      <c r="AU178" s="48"/>
      <c r="AV178" s="16"/>
      <c r="AW178" s="16"/>
    </row>
    <row r="179" spans="1:49">
      <c r="A179" s="25"/>
      <c r="B179" s="24"/>
      <c r="C179" s="22"/>
      <c r="D179" s="16"/>
      <c r="AK179" s="16"/>
      <c r="AP179" s="49"/>
      <c r="AQ179" s="49"/>
      <c r="AR179" s="49"/>
      <c r="AS179" s="49"/>
      <c r="AT179" s="404"/>
      <c r="AU179" s="48"/>
      <c r="AV179" s="16"/>
      <c r="AW179" s="16"/>
    </row>
    <row r="180" spans="1:49">
      <c r="A180" s="25"/>
      <c r="B180" s="24"/>
      <c r="C180" s="22"/>
      <c r="D180" s="16"/>
      <c r="AK180" s="16"/>
      <c r="AP180" s="49"/>
      <c r="AQ180" s="49"/>
      <c r="AR180" s="49"/>
      <c r="AS180" s="49"/>
      <c r="AT180" s="404"/>
      <c r="AU180" s="48"/>
      <c r="AV180" s="16"/>
      <c r="AW180" s="16"/>
    </row>
    <row r="181" spans="1:49">
      <c r="A181" s="25"/>
      <c r="B181" s="24"/>
      <c r="C181" s="22"/>
      <c r="D181" s="16"/>
      <c r="AK181" s="16"/>
      <c r="AP181" s="49"/>
      <c r="AQ181" s="49"/>
      <c r="AR181" s="49"/>
      <c r="AS181" s="49"/>
      <c r="AT181" s="404"/>
      <c r="AU181" s="48"/>
      <c r="AV181" s="16"/>
      <c r="AW181" s="16"/>
    </row>
    <row r="182" spans="1:49">
      <c r="A182" s="25"/>
      <c r="B182" s="24"/>
      <c r="C182" s="22"/>
      <c r="D182" s="16"/>
      <c r="AK182" s="16"/>
      <c r="AP182" s="49"/>
      <c r="AQ182" s="49"/>
      <c r="AR182" s="49"/>
      <c r="AS182" s="49"/>
      <c r="AT182" s="404"/>
      <c r="AU182" s="48"/>
      <c r="AV182" s="16"/>
      <c r="AW182" s="16"/>
    </row>
    <row r="183" spans="1:49">
      <c r="A183" s="25"/>
      <c r="B183" s="24"/>
      <c r="C183" s="22"/>
      <c r="D183" s="16"/>
      <c r="AK183" s="16"/>
      <c r="AP183" s="49"/>
      <c r="AQ183" s="49"/>
      <c r="AR183" s="49"/>
      <c r="AS183" s="49"/>
      <c r="AT183" s="404"/>
      <c r="AU183" s="48"/>
      <c r="AV183" s="16"/>
      <c r="AW183" s="16"/>
    </row>
    <row r="184" spans="1:49">
      <c r="A184" s="25"/>
      <c r="B184" s="24"/>
      <c r="C184" s="22"/>
      <c r="D184" s="16"/>
      <c r="AK184" s="16"/>
      <c r="AP184" s="49"/>
      <c r="AQ184" s="49"/>
      <c r="AR184" s="49"/>
      <c r="AS184" s="49"/>
      <c r="AT184" s="404"/>
      <c r="AU184" s="48"/>
      <c r="AV184" s="16"/>
      <c r="AW184" s="16"/>
    </row>
    <row r="185" spans="1:49">
      <c r="A185" s="25"/>
      <c r="B185" s="24"/>
      <c r="C185" s="22"/>
      <c r="D185" s="16"/>
      <c r="AK185" s="16"/>
      <c r="AP185" s="49"/>
      <c r="AQ185" s="49"/>
      <c r="AR185" s="49"/>
      <c r="AS185" s="49"/>
      <c r="AT185" s="404"/>
      <c r="AU185" s="48"/>
      <c r="AV185" s="16"/>
      <c r="AW185" s="16"/>
    </row>
    <row r="186" spans="1:49">
      <c r="A186" s="25"/>
      <c r="B186" s="24"/>
      <c r="C186" s="22"/>
      <c r="D186" s="16"/>
      <c r="AK186" s="16"/>
      <c r="AP186" s="49"/>
      <c r="AQ186" s="49"/>
      <c r="AR186" s="49"/>
      <c r="AS186" s="49"/>
      <c r="AT186" s="404"/>
      <c r="AU186" s="48"/>
      <c r="AV186" s="16"/>
      <c r="AW186" s="16"/>
    </row>
    <row r="187" spans="1:49">
      <c r="A187" s="25"/>
      <c r="B187" s="24"/>
      <c r="C187" s="22"/>
      <c r="D187" s="16"/>
      <c r="AK187" s="16"/>
      <c r="AP187" s="49"/>
      <c r="AQ187" s="49"/>
      <c r="AR187" s="49"/>
      <c r="AS187" s="49"/>
      <c r="AT187" s="404"/>
      <c r="AU187" s="48"/>
      <c r="AV187" s="16"/>
      <c r="AW187" s="16"/>
    </row>
    <row r="188" spans="1:49">
      <c r="A188" s="25"/>
      <c r="B188" s="24"/>
      <c r="C188" s="22"/>
      <c r="D188" s="16"/>
      <c r="AK188" s="16"/>
      <c r="AP188" s="49"/>
      <c r="AQ188" s="49"/>
      <c r="AR188" s="49"/>
      <c r="AS188" s="49"/>
      <c r="AT188" s="404"/>
      <c r="AU188" s="48"/>
      <c r="AV188" s="16"/>
      <c r="AW188" s="16"/>
    </row>
    <row r="189" spans="1:49">
      <c r="A189" s="25"/>
      <c r="B189" s="24"/>
      <c r="C189" s="22"/>
      <c r="D189" s="16"/>
      <c r="AK189" s="16"/>
      <c r="AP189" s="49"/>
      <c r="AQ189" s="49"/>
      <c r="AR189" s="49"/>
      <c r="AS189" s="49"/>
      <c r="AT189" s="404"/>
      <c r="AU189" s="48"/>
      <c r="AV189" s="16"/>
      <c r="AW189" s="16"/>
    </row>
    <row r="190" spans="1:49">
      <c r="A190" s="25"/>
      <c r="B190" s="24"/>
      <c r="C190" s="22"/>
      <c r="D190" s="16"/>
      <c r="AK190" s="16"/>
      <c r="AP190" s="49"/>
      <c r="AQ190" s="49"/>
      <c r="AR190" s="49"/>
      <c r="AS190" s="49"/>
      <c r="AT190" s="404"/>
      <c r="AU190" s="48"/>
      <c r="AV190" s="16"/>
      <c r="AW190" s="16"/>
    </row>
    <row r="191" spans="1:49">
      <c r="A191" s="25"/>
      <c r="B191" s="24"/>
      <c r="C191" s="22"/>
      <c r="D191" s="16"/>
      <c r="AK191" s="16"/>
      <c r="AP191" s="49"/>
      <c r="AQ191" s="49"/>
      <c r="AR191" s="49"/>
      <c r="AS191" s="49"/>
      <c r="AT191" s="404"/>
      <c r="AU191" s="48"/>
      <c r="AV191" s="16"/>
      <c r="AW191" s="16"/>
    </row>
    <row r="192" spans="1:49">
      <c r="A192" s="25"/>
      <c r="B192" s="24"/>
      <c r="C192" s="22"/>
      <c r="D192" s="16"/>
      <c r="AK192" s="16"/>
      <c r="AP192" s="49"/>
      <c r="AQ192" s="49"/>
      <c r="AR192" s="49"/>
      <c r="AS192" s="49"/>
      <c r="AT192" s="404"/>
      <c r="AU192" s="48"/>
      <c r="AV192" s="16"/>
      <c r="AW192" s="16"/>
    </row>
    <row r="193" spans="1:49">
      <c r="A193" s="25"/>
      <c r="B193" s="24"/>
      <c r="C193" s="22"/>
      <c r="D193" s="16"/>
      <c r="AK193" s="16"/>
      <c r="AP193" s="49"/>
      <c r="AQ193" s="49"/>
      <c r="AR193" s="49"/>
      <c r="AS193" s="49"/>
      <c r="AT193" s="404"/>
      <c r="AU193" s="48"/>
      <c r="AV193" s="16"/>
      <c r="AW193" s="16"/>
    </row>
    <row r="194" spans="1:49">
      <c r="A194" s="25"/>
      <c r="B194" s="24"/>
      <c r="C194" s="22"/>
      <c r="D194" s="16"/>
      <c r="AK194" s="16"/>
      <c r="AP194" s="49"/>
      <c r="AQ194" s="49"/>
      <c r="AR194" s="49"/>
      <c r="AS194" s="49"/>
      <c r="AT194" s="404"/>
      <c r="AU194" s="48"/>
      <c r="AV194" s="16"/>
      <c r="AW194" s="16"/>
    </row>
    <row r="195" spans="1:49">
      <c r="A195" s="25"/>
      <c r="B195" s="24"/>
      <c r="C195" s="22"/>
      <c r="D195" s="16"/>
      <c r="AK195" s="16"/>
      <c r="AP195" s="49"/>
      <c r="AQ195" s="49"/>
      <c r="AR195" s="49"/>
      <c r="AS195" s="49"/>
      <c r="AT195" s="404"/>
      <c r="AU195" s="48"/>
      <c r="AV195" s="16"/>
      <c r="AW195" s="16"/>
    </row>
    <row r="196" spans="1:49">
      <c r="A196" s="25"/>
      <c r="B196" s="24"/>
      <c r="C196" s="22"/>
      <c r="D196" s="16"/>
      <c r="AK196" s="16"/>
      <c r="AP196" s="49"/>
      <c r="AQ196" s="49"/>
      <c r="AR196" s="49"/>
      <c r="AS196" s="49"/>
      <c r="AT196" s="404"/>
      <c r="AU196" s="48"/>
      <c r="AV196" s="16"/>
      <c r="AW196" s="16"/>
    </row>
    <row r="197" spans="1:49">
      <c r="A197" s="25"/>
      <c r="B197" s="24"/>
      <c r="C197" s="22"/>
      <c r="D197" s="16"/>
      <c r="AK197" s="16"/>
      <c r="AP197" s="49"/>
      <c r="AQ197" s="49"/>
      <c r="AR197" s="49"/>
      <c r="AS197" s="49"/>
      <c r="AT197" s="404"/>
      <c r="AU197" s="48"/>
      <c r="AV197" s="16"/>
      <c r="AW197" s="16"/>
    </row>
    <row r="198" spans="1:49">
      <c r="A198" s="25"/>
      <c r="B198" s="24"/>
      <c r="C198" s="22"/>
      <c r="D198" s="16"/>
      <c r="AK198" s="16"/>
      <c r="AP198" s="49"/>
      <c r="AQ198" s="49"/>
      <c r="AR198" s="49"/>
      <c r="AS198" s="49"/>
      <c r="AT198" s="404"/>
      <c r="AU198" s="48"/>
      <c r="AV198" s="16"/>
      <c r="AW198" s="16"/>
    </row>
    <row r="199" spans="1:49">
      <c r="A199" s="25"/>
      <c r="B199" s="24"/>
      <c r="C199" s="22"/>
      <c r="D199" s="16"/>
      <c r="AK199" s="16"/>
      <c r="AP199" s="49"/>
      <c r="AQ199" s="49"/>
      <c r="AR199" s="49"/>
      <c r="AS199" s="49"/>
      <c r="AT199" s="404"/>
      <c r="AU199" s="48"/>
      <c r="AV199" s="16"/>
      <c r="AW199" s="16"/>
    </row>
    <row r="200" spans="1:49">
      <c r="A200" s="25"/>
      <c r="B200" s="24"/>
      <c r="C200" s="22"/>
      <c r="D200" s="16"/>
      <c r="AK200" s="16"/>
      <c r="AP200" s="49"/>
      <c r="AQ200" s="49"/>
      <c r="AR200" s="49"/>
      <c r="AS200" s="49"/>
      <c r="AT200" s="404"/>
      <c r="AU200" s="48"/>
      <c r="AV200" s="16"/>
      <c r="AW200" s="16"/>
    </row>
    <row r="201" spans="1:49">
      <c r="A201" s="25"/>
      <c r="B201" s="24"/>
      <c r="C201" s="22"/>
      <c r="D201" s="16"/>
      <c r="AK201" s="16"/>
      <c r="AP201" s="49"/>
      <c r="AQ201" s="49"/>
      <c r="AR201" s="49"/>
      <c r="AS201" s="49"/>
      <c r="AT201" s="404"/>
      <c r="AU201" s="48"/>
      <c r="AV201" s="16"/>
      <c r="AW201" s="16"/>
    </row>
    <row r="202" spans="1:49">
      <c r="A202" s="25"/>
      <c r="B202" s="24"/>
      <c r="C202" s="22"/>
      <c r="D202" s="16"/>
      <c r="AK202" s="16"/>
      <c r="AP202" s="49"/>
      <c r="AQ202" s="49"/>
      <c r="AR202" s="49"/>
      <c r="AS202" s="49"/>
      <c r="AT202" s="404"/>
      <c r="AU202" s="48"/>
      <c r="AV202" s="16"/>
      <c r="AW202" s="16"/>
    </row>
    <row r="203" spans="1:49">
      <c r="A203" s="25"/>
      <c r="B203" s="24"/>
      <c r="C203" s="22"/>
      <c r="D203" s="16"/>
      <c r="AK203" s="16"/>
      <c r="AP203" s="49"/>
      <c r="AQ203" s="49"/>
      <c r="AR203" s="49"/>
      <c r="AS203" s="49"/>
      <c r="AT203" s="404"/>
      <c r="AU203" s="48"/>
      <c r="AV203" s="16"/>
      <c r="AW203" s="16"/>
    </row>
    <row r="204" spans="1:49">
      <c r="A204" s="25"/>
      <c r="B204" s="24"/>
      <c r="C204" s="22"/>
      <c r="D204" s="16"/>
      <c r="AK204" s="16"/>
      <c r="AP204" s="49"/>
      <c r="AQ204" s="49"/>
      <c r="AR204" s="49"/>
      <c r="AS204" s="49"/>
      <c r="AT204" s="404"/>
      <c r="AU204" s="48"/>
      <c r="AV204" s="16"/>
      <c r="AW204" s="16"/>
    </row>
    <row r="205" spans="1:49">
      <c r="A205" s="25"/>
      <c r="B205" s="24"/>
      <c r="C205" s="22"/>
      <c r="D205" s="16"/>
      <c r="AK205" s="16"/>
      <c r="AP205" s="49"/>
      <c r="AQ205" s="49"/>
      <c r="AR205" s="49"/>
      <c r="AS205" s="49"/>
      <c r="AT205" s="404"/>
      <c r="AU205" s="48"/>
      <c r="AV205" s="16"/>
      <c r="AW205" s="16"/>
    </row>
    <row r="206" spans="1:49">
      <c r="A206" s="25"/>
      <c r="B206" s="24"/>
      <c r="C206" s="22"/>
      <c r="D206" s="16"/>
      <c r="AK206" s="16"/>
      <c r="AP206" s="49"/>
      <c r="AQ206" s="49"/>
      <c r="AR206" s="49"/>
      <c r="AS206" s="49"/>
      <c r="AT206" s="404"/>
      <c r="AU206" s="48"/>
      <c r="AV206" s="16"/>
      <c r="AW206" s="16"/>
    </row>
    <row r="207" spans="1:49">
      <c r="A207" s="25"/>
      <c r="B207" s="24"/>
      <c r="C207" s="22"/>
      <c r="D207" s="16"/>
      <c r="AK207" s="16"/>
      <c r="AP207" s="49"/>
      <c r="AQ207" s="49"/>
      <c r="AR207" s="49"/>
      <c r="AS207" s="49"/>
      <c r="AT207" s="404"/>
      <c r="AU207" s="48"/>
      <c r="AV207" s="16"/>
      <c r="AW207" s="16"/>
    </row>
    <row r="208" spans="1:49">
      <c r="A208" s="25"/>
      <c r="B208" s="24"/>
      <c r="C208" s="22"/>
      <c r="D208" s="16"/>
      <c r="AK208" s="16"/>
      <c r="AP208" s="49"/>
      <c r="AQ208" s="49"/>
      <c r="AR208" s="49"/>
      <c r="AS208" s="49"/>
      <c r="AT208" s="404"/>
      <c r="AU208" s="48"/>
      <c r="AV208" s="16"/>
      <c r="AW208" s="16"/>
    </row>
    <row r="209" spans="1:49">
      <c r="A209" s="25"/>
      <c r="B209" s="24"/>
      <c r="C209" s="22"/>
      <c r="D209" s="16"/>
      <c r="AK209" s="16"/>
      <c r="AP209" s="49"/>
      <c r="AQ209" s="49"/>
      <c r="AR209" s="49"/>
      <c r="AS209" s="49"/>
      <c r="AT209" s="404"/>
      <c r="AU209" s="48"/>
      <c r="AV209" s="16"/>
      <c r="AW209" s="16"/>
    </row>
    <row r="210" spans="1:49">
      <c r="A210" s="25"/>
      <c r="B210" s="24"/>
      <c r="C210" s="22"/>
      <c r="D210" s="16"/>
      <c r="AK210" s="16"/>
      <c r="AP210" s="49"/>
      <c r="AQ210" s="49"/>
      <c r="AR210" s="49"/>
      <c r="AS210" s="49"/>
      <c r="AT210" s="404"/>
      <c r="AU210" s="48"/>
      <c r="AV210" s="16"/>
      <c r="AW210" s="16"/>
    </row>
    <row r="211" spans="1:49">
      <c r="A211" s="25"/>
      <c r="B211" s="24"/>
      <c r="C211" s="22"/>
      <c r="D211" s="16"/>
      <c r="AK211" s="16"/>
      <c r="AP211" s="49"/>
      <c r="AQ211" s="49"/>
      <c r="AR211" s="49"/>
      <c r="AS211" s="49"/>
      <c r="AT211" s="404"/>
      <c r="AU211" s="48"/>
      <c r="AV211" s="16"/>
      <c r="AW211" s="16"/>
    </row>
    <row r="212" spans="1:49">
      <c r="A212" s="25"/>
      <c r="B212" s="24"/>
      <c r="C212" s="22"/>
      <c r="D212" s="16"/>
      <c r="AK212" s="16"/>
      <c r="AP212" s="49"/>
      <c r="AQ212" s="49"/>
      <c r="AR212" s="49"/>
      <c r="AS212" s="49"/>
      <c r="AT212" s="404"/>
      <c r="AU212" s="48"/>
      <c r="AV212" s="16"/>
      <c r="AW212" s="16"/>
    </row>
    <row r="213" spans="1:49">
      <c r="A213" s="25"/>
      <c r="B213" s="24"/>
      <c r="C213" s="22"/>
      <c r="D213" s="16"/>
      <c r="AK213" s="16"/>
      <c r="AP213" s="49"/>
      <c r="AQ213" s="49"/>
      <c r="AR213" s="49"/>
      <c r="AS213" s="49"/>
      <c r="AT213" s="404"/>
      <c r="AU213" s="48"/>
      <c r="AV213" s="16"/>
      <c r="AW213" s="16"/>
    </row>
    <row r="214" spans="1:49">
      <c r="A214" s="25"/>
      <c r="B214" s="24"/>
      <c r="C214" s="22"/>
      <c r="D214" s="16"/>
      <c r="AK214" s="16"/>
      <c r="AP214" s="49"/>
      <c r="AQ214" s="49"/>
      <c r="AR214" s="49"/>
      <c r="AS214" s="49"/>
      <c r="AT214" s="404"/>
      <c r="AU214" s="48"/>
      <c r="AV214" s="16"/>
      <c r="AW214" s="16"/>
    </row>
    <row r="215" spans="1:49">
      <c r="A215" s="25"/>
      <c r="B215" s="24"/>
      <c r="C215" s="22"/>
      <c r="D215" s="16"/>
      <c r="AK215" s="16"/>
      <c r="AP215" s="49"/>
      <c r="AQ215" s="49"/>
      <c r="AR215" s="49"/>
      <c r="AS215" s="49"/>
      <c r="AT215" s="404"/>
      <c r="AU215" s="48"/>
      <c r="AV215" s="16"/>
      <c r="AW215" s="16"/>
    </row>
    <row r="216" spans="1:49">
      <c r="A216" s="25"/>
      <c r="B216" s="24"/>
      <c r="C216" s="22"/>
      <c r="D216" s="16"/>
      <c r="AK216" s="16"/>
      <c r="AP216" s="49"/>
      <c r="AQ216" s="49"/>
      <c r="AR216" s="49"/>
      <c r="AS216" s="49"/>
      <c r="AT216" s="404"/>
      <c r="AU216" s="48"/>
      <c r="AV216" s="16"/>
      <c r="AW216" s="16"/>
    </row>
    <row r="217" spans="1:49">
      <c r="A217" s="25"/>
      <c r="B217" s="24"/>
      <c r="C217" s="22"/>
      <c r="D217" s="16"/>
      <c r="AK217" s="16"/>
      <c r="AP217" s="49"/>
      <c r="AQ217" s="49"/>
      <c r="AR217" s="49"/>
      <c r="AS217" s="49"/>
      <c r="AT217" s="404"/>
      <c r="AU217" s="48"/>
      <c r="AV217" s="16"/>
      <c r="AW217" s="16"/>
    </row>
    <row r="218" spans="1:49">
      <c r="A218" s="25"/>
      <c r="B218" s="24"/>
      <c r="C218" s="22"/>
      <c r="D218" s="16"/>
      <c r="AK218" s="16"/>
      <c r="AP218" s="49"/>
      <c r="AQ218" s="49"/>
      <c r="AR218" s="49"/>
      <c r="AS218" s="49"/>
      <c r="AT218" s="404"/>
      <c r="AU218" s="48"/>
      <c r="AV218" s="16"/>
      <c r="AW218" s="16"/>
    </row>
    <row r="219" spans="1:49">
      <c r="A219" s="25"/>
      <c r="B219" s="24"/>
      <c r="C219" s="22"/>
      <c r="D219" s="16"/>
      <c r="AK219" s="16"/>
      <c r="AP219" s="49"/>
      <c r="AQ219" s="49"/>
      <c r="AR219" s="49"/>
      <c r="AS219" s="49"/>
      <c r="AT219" s="404"/>
      <c r="AU219" s="48"/>
      <c r="AV219" s="16"/>
      <c r="AW219" s="16"/>
    </row>
    <row r="220" spans="1:49">
      <c r="A220" s="25"/>
      <c r="B220" s="24"/>
      <c r="C220" s="22"/>
      <c r="D220" s="16"/>
      <c r="AK220" s="16"/>
      <c r="AP220" s="49"/>
      <c r="AQ220" s="49"/>
      <c r="AR220" s="49"/>
      <c r="AS220" s="49"/>
      <c r="AT220" s="404"/>
      <c r="AU220" s="48"/>
      <c r="AV220" s="16"/>
      <c r="AW220" s="16"/>
    </row>
    <row r="221" spans="1:49">
      <c r="A221" s="25"/>
      <c r="B221" s="24"/>
      <c r="C221" s="22"/>
      <c r="D221" s="16"/>
      <c r="AK221" s="16"/>
      <c r="AP221" s="49"/>
      <c r="AQ221" s="49"/>
      <c r="AR221" s="49"/>
      <c r="AS221" s="49"/>
      <c r="AT221" s="404"/>
      <c r="AU221" s="48"/>
      <c r="AV221" s="16"/>
      <c r="AW221" s="16"/>
    </row>
    <row r="222" spans="1:49">
      <c r="A222" s="25"/>
      <c r="B222" s="24"/>
      <c r="C222" s="22"/>
      <c r="D222" s="16"/>
      <c r="AK222" s="16"/>
      <c r="AP222" s="49"/>
      <c r="AQ222" s="49"/>
      <c r="AR222" s="49"/>
      <c r="AS222" s="49"/>
      <c r="AT222" s="404"/>
      <c r="AU222" s="48"/>
      <c r="AV222" s="16"/>
      <c r="AW222" s="16"/>
    </row>
    <row r="223" spans="1:49">
      <c r="A223" s="25"/>
      <c r="B223" s="24"/>
      <c r="C223" s="22"/>
      <c r="D223" s="16"/>
      <c r="AK223" s="16"/>
      <c r="AP223" s="49"/>
      <c r="AQ223" s="49"/>
      <c r="AR223" s="49"/>
      <c r="AS223" s="49"/>
      <c r="AT223" s="404"/>
      <c r="AU223" s="48"/>
      <c r="AV223" s="16"/>
      <c r="AW223" s="16"/>
    </row>
    <row r="224" spans="1:49">
      <c r="A224" s="25"/>
      <c r="B224" s="24"/>
      <c r="C224" s="22"/>
      <c r="D224" s="16"/>
      <c r="AK224" s="16"/>
      <c r="AP224" s="49"/>
      <c r="AQ224" s="49"/>
      <c r="AR224" s="49"/>
      <c r="AS224" s="49"/>
      <c r="AT224" s="404"/>
      <c r="AU224" s="48"/>
      <c r="AV224" s="16"/>
      <c r="AW224" s="16"/>
    </row>
    <row r="225" spans="1:49">
      <c r="A225" s="25"/>
      <c r="B225" s="24"/>
      <c r="C225" s="22"/>
      <c r="D225" s="16"/>
      <c r="AK225" s="16"/>
      <c r="AP225" s="49"/>
      <c r="AQ225" s="49"/>
      <c r="AR225" s="49"/>
      <c r="AS225" s="49"/>
      <c r="AT225" s="404"/>
      <c r="AU225" s="48"/>
      <c r="AV225" s="16"/>
      <c r="AW225" s="16"/>
    </row>
    <row r="226" spans="1:49">
      <c r="A226" s="25"/>
      <c r="B226" s="24"/>
      <c r="C226" s="22"/>
      <c r="D226" s="16"/>
      <c r="AK226" s="16"/>
      <c r="AP226" s="49"/>
      <c r="AQ226" s="49"/>
      <c r="AR226" s="49"/>
      <c r="AS226" s="49"/>
      <c r="AT226" s="404"/>
      <c r="AU226" s="48"/>
      <c r="AV226" s="16"/>
      <c r="AW226" s="16"/>
    </row>
    <row r="227" spans="1:49">
      <c r="A227" s="25"/>
      <c r="B227" s="24"/>
      <c r="C227" s="22"/>
      <c r="D227" s="16"/>
      <c r="AK227" s="16"/>
      <c r="AP227" s="49"/>
      <c r="AQ227" s="49"/>
      <c r="AR227" s="49"/>
      <c r="AS227" s="49"/>
      <c r="AT227" s="404"/>
      <c r="AU227" s="48"/>
      <c r="AV227" s="16"/>
      <c r="AW227" s="16"/>
    </row>
    <row r="228" spans="1:49">
      <c r="A228" s="25"/>
      <c r="B228" s="24"/>
      <c r="C228" s="22"/>
      <c r="D228" s="16"/>
      <c r="AK228" s="16"/>
      <c r="AP228" s="49"/>
      <c r="AQ228" s="49"/>
      <c r="AR228" s="49"/>
      <c r="AS228" s="49"/>
      <c r="AT228" s="404"/>
      <c r="AU228" s="48"/>
      <c r="AV228" s="16"/>
      <c r="AW228" s="16"/>
    </row>
    <row r="229" spans="1:49">
      <c r="A229" s="25"/>
      <c r="B229" s="24"/>
      <c r="C229" s="22"/>
      <c r="D229" s="16"/>
      <c r="AK229" s="16"/>
      <c r="AP229" s="49"/>
      <c r="AQ229" s="49"/>
      <c r="AR229" s="49"/>
      <c r="AS229" s="49"/>
      <c r="AT229" s="404"/>
      <c r="AU229" s="48"/>
      <c r="AV229" s="16"/>
      <c r="AW229" s="16"/>
    </row>
    <row r="230" spans="1:49">
      <c r="A230" s="25"/>
      <c r="B230" s="24"/>
      <c r="C230" s="22"/>
      <c r="D230" s="16"/>
      <c r="AK230" s="16"/>
      <c r="AP230" s="49"/>
      <c r="AQ230" s="49"/>
      <c r="AR230" s="49"/>
      <c r="AS230" s="49"/>
      <c r="AT230" s="404"/>
      <c r="AU230" s="48"/>
      <c r="AV230" s="16"/>
      <c r="AW230" s="16"/>
    </row>
    <row r="231" spans="1:49">
      <c r="A231" s="25"/>
      <c r="B231" s="24"/>
      <c r="C231" s="22"/>
      <c r="D231" s="16"/>
      <c r="AK231" s="16"/>
      <c r="AP231" s="49"/>
      <c r="AQ231" s="49"/>
      <c r="AR231" s="49"/>
      <c r="AS231" s="49"/>
      <c r="AT231" s="404"/>
      <c r="AU231" s="48"/>
      <c r="AV231" s="16"/>
      <c r="AW231" s="16"/>
    </row>
    <row r="232" spans="1:49">
      <c r="A232" s="25"/>
      <c r="B232" s="24"/>
      <c r="C232" s="22"/>
      <c r="D232" s="16"/>
      <c r="AK232" s="16"/>
      <c r="AP232" s="49"/>
      <c r="AQ232" s="49"/>
      <c r="AR232" s="49"/>
      <c r="AS232" s="49"/>
      <c r="AT232" s="404"/>
      <c r="AU232" s="48"/>
      <c r="AV232" s="16"/>
      <c r="AW232" s="16"/>
    </row>
    <row r="233" spans="1:49">
      <c r="A233" s="25"/>
      <c r="B233" s="24"/>
      <c r="C233" s="22"/>
      <c r="D233" s="16"/>
      <c r="AK233" s="16"/>
      <c r="AP233" s="49"/>
      <c r="AQ233" s="49"/>
      <c r="AR233" s="49"/>
      <c r="AS233" s="49"/>
      <c r="AT233" s="404"/>
      <c r="AU233" s="48"/>
      <c r="AV233" s="16"/>
      <c r="AW233" s="16"/>
    </row>
    <row r="234" spans="1:49">
      <c r="A234" s="25"/>
      <c r="B234" s="24"/>
      <c r="C234" s="22"/>
      <c r="D234" s="16"/>
      <c r="AK234" s="16"/>
      <c r="AP234" s="49"/>
      <c r="AQ234" s="49"/>
      <c r="AR234" s="49"/>
      <c r="AS234" s="49"/>
      <c r="AT234" s="404"/>
      <c r="AU234" s="48"/>
      <c r="AV234" s="16"/>
      <c r="AW234" s="16"/>
    </row>
    <row r="235" spans="1:49">
      <c r="A235" s="25"/>
      <c r="B235" s="24"/>
      <c r="C235" s="22"/>
      <c r="D235" s="16"/>
      <c r="AK235" s="16"/>
      <c r="AP235" s="49"/>
      <c r="AQ235" s="49"/>
      <c r="AR235" s="49"/>
      <c r="AS235" s="49"/>
      <c r="AT235" s="404"/>
      <c r="AU235" s="48"/>
      <c r="AV235" s="16"/>
      <c r="AW235" s="16"/>
    </row>
    <row r="236" spans="1:49">
      <c r="A236" s="25"/>
      <c r="B236" s="24"/>
      <c r="C236" s="22"/>
      <c r="D236" s="16"/>
      <c r="AK236" s="16"/>
      <c r="AP236" s="49"/>
      <c r="AQ236" s="49"/>
      <c r="AR236" s="49"/>
      <c r="AS236" s="49"/>
      <c r="AT236" s="404"/>
      <c r="AU236" s="48"/>
      <c r="AV236" s="16"/>
      <c r="AW236" s="16"/>
    </row>
    <row r="237" spans="1:49">
      <c r="A237" s="25"/>
      <c r="B237" s="24"/>
      <c r="C237" s="22"/>
      <c r="D237" s="16"/>
      <c r="AK237" s="16"/>
      <c r="AP237" s="49"/>
      <c r="AQ237" s="49"/>
      <c r="AR237" s="49"/>
      <c r="AS237" s="49"/>
      <c r="AT237" s="404"/>
      <c r="AU237" s="48"/>
      <c r="AV237" s="16"/>
      <c r="AW237" s="16"/>
    </row>
    <row r="238" spans="1:49">
      <c r="A238" s="25"/>
      <c r="B238" s="24"/>
      <c r="C238" s="22"/>
      <c r="D238" s="16"/>
      <c r="AK238" s="16"/>
      <c r="AP238" s="49"/>
      <c r="AQ238" s="49"/>
      <c r="AR238" s="49"/>
      <c r="AS238" s="49"/>
      <c r="AT238" s="404"/>
      <c r="AU238" s="48"/>
      <c r="AV238" s="16"/>
      <c r="AW238" s="16"/>
    </row>
    <row r="239" spans="1:49">
      <c r="A239" s="25"/>
      <c r="B239" s="24"/>
      <c r="C239" s="22"/>
      <c r="D239" s="16"/>
      <c r="AK239" s="16"/>
      <c r="AP239" s="49"/>
      <c r="AQ239" s="49"/>
      <c r="AR239" s="49"/>
      <c r="AS239" s="49"/>
      <c r="AT239" s="404"/>
      <c r="AU239" s="48"/>
      <c r="AV239" s="16"/>
      <c r="AW239" s="16"/>
    </row>
    <row r="240" spans="1:49">
      <c r="A240" s="25"/>
      <c r="B240" s="24"/>
      <c r="C240" s="22"/>
      <c r="D240" s="16"/>
      <c r="AK240" s="16"/>
      <c r="AP240" s="49"/>
      <c r="AQ240" s="49"/>
      <c r="AR240" s="49"/>
      <c r="AS240" s="49"/>
      <c r="AT240" s="404"/>
      <c r="AU240" s="48"/>
      <c r="AV240" s="16"/>
      <c r="AW240" s="16"/>
    </row>
    <row r="241" spans="1:49">
      <c r="A241" s="25"/>
      <c r="B241" s="24"/>
      <c r="C241" s="22"/>
      <c r="D241" s="16"/>
      <c r="AK241" s="16"/>
      <c r="AP241" s="49"/>
      <c r="AQ241" s="49"/>
      <c r="AR241" s="49"/>
      <c r="AS241" s="49"/>
      <c r="AT241" s="404"/>
      <c r="AU241" s="48"/>
      <c r="AV241" s="16"/>
      <c r="AW241" s="16"/>
    </row>
    <row r="242" spans="1:49">
      <c r="A242" s="25"/>
      <c r="B242" s="24"/>
      <c r="C242" s="22"/>
      <c r="D242" s="16"/>
      <c r="AK242" s="16"/>
      <c r="AP242" s="49"/>
      <c r="AQ242" s="49"/>
      <c r="AR242" s="49"/>
      <c r="AS242" s="49"/>
      <c r="AT242" s="404"/>
      <c r="AU242" s="48"/>
      <c r="AV242" s="16"/>
      <c r="AW242" s="16"/>
    </row>
    <row r="243" spans="1:49">
      <c r="A243" s="25"/>
      <c r="B243" s="24"/>
      <c r="C243" s="22"/>
      <c r="D243" s="16"/>
      <c r="AK243" s="16"/>
      <c r="AP243" s="49"/>
      <c r="AQ243" s="49"/>
      <c r="AR243" s="49"/>
      <c r="AS243" s="49"/>
      <c r="AT243" s="404"/>
      <c r="AU243" s="48"/>
      <c r="AV243" s="16"/>
      <c r="AW243" s="16"/>
    </row>
    <row r="244" spans="1:49">
      <c r="A244" s="25"/>
      <c r="B244" s="24"/>
      <c r="C244" s="22"/>
      <c r="D244" s="16"/>
      <c r="AK244" s="16"/>
      <c r="AP244" s="49"/>
      <c r="AQ244" s="49"/>
      <c r="AR244" s="49"/>
      <c r="AS244" s="49"/>
      <c r="AT244" s="404"/>
      <c r="AU244" s="48"/>
      <c r="AV244" s="16"/>
      <c r="AW244" s="16"/>
    </row>
    <row r="245" spans="1:49">
      <c r="A245" s="25"/>
      <c r="B245" s="24"/>
      <c r="C245" s="22"/>
      <c r="D245" s="16"/>
      <c r="AK245" s="16"/>
      <c r="AP245" s="49"/>
      <c r="AQ245" s="49"/>
      <c r="AR245" s="49"/>
      <c r="AS245" s="49"/>
      <c r="AT245" s="404"/>
      <c r="AU245" s="48"/>
      <c r="AV245" s="16"/>
      <c r="AW245" s="16"/>
    </row>
    <row r="246" spans="1:49">
      <c r="A246" s="25"/>
      <c r="B246" s="24"/>
      <c r="C246" s="22"/>
      <c r="D246" s="16"/>
      <c r="AK246" s="16"/>
      <c r="AP246" s="49"/>
      <c r="AQ246" s="49"/>
      <c r="AR246" s="49"/>
      <c r="AS246" s="49"/>
      <c r="AT246" s="404"/>
      <c r="AU246" s="48"/>
      <c r="AV246" s="16"/>
      <c r="AW246" s="16"/>
    </row>
    <row r="247" spans="1:49">
      <c r="A247" s="25"/>
      <c r="B247" s="24"/>
      <c r="C247" s="22"/>
      <c r="D247" s="16"/>
      <c r="AK247" s="16"/>
      <c r="AP247" s="49"/>
      <c r="AQ247" s="49"/>
      <c r="AR247" s="49"/>
      <c r="AS247" s="49"/>
      <c r="AT247" s="404"/>
      <c r="AU247" s="48"/>
      <c r="AV247" s="16"/>
      <c r="AW247" s="16"/>
    </row>
    <row r="248" spans="1:49">
      <c r="A248" s="25"/>
      <c r="B248" s="24"/>
      <c r="C248" s="22"/>
      <c r="D248" s="16"/>
      <c r="AK248" s="16"/>
      <c r="AP248" s="49"/>
      <c r="AQ248" s="49"/>
      <c r="AR248" s="49"/>
      <c r="AS248" s="49"/>
      <c r="AT248" s="404"/>
      <c r="AU248" s="48"/>
      <c r="AV248" s="16"/>
      <c r="AW248" s="16"/>
    </row>
    <row r="249" spans="1:49">
      <c r="A249" s="25"/>
      <c r="B249" s="24"/>
      <c r="C249" s="22"/>
      <c r="D249" s="16"/>
      <c r="AK249" s="16"/>
      <c r="AP249" s="49"/>
      <c r="AQ249" s="49"/>
      <c r="AR249" s="49"/>
      <c r="AS249" s="49"/>
      <c r="AT249" s="404"/>
      <c r="AU249" s="48"/>
      <c r="AV249" s="16"/>
      <c r="AW249" s="16"/>
    </row>
    <row r="250" spans="1:49">
      <c r="A250" s="25"/>
      <c r="B250" s="24"/>
      <c r="C250" s="22"/>
      <c r="D250" s="16"/>
      <c r="AK250" s="16"/>
      <c r="AP250" s="49"/>
      <c r="AQ250" s="49"/>
      <c r="AR250" s="49"/>
      <c r="AS250" s="49"/>
      <c r="AT250" s="404"/>
      <c r="AU250" s="48"/>
      <c r="AV250" s="16"/>
      <c r="AW250" s="16"/>
    </row>
    <row r="251" spans="1:49">
      <c r="A251" s="25"/>
      <c r="B251" s="24"/>
      <c r="C251" s="22"/>
      <c r="D251" s="16"/>
      <c r="AK251" s="16"/>
      <c r="AP251" s="49"/>
      <c r="AQ251" s="49"/>
      <c r="AR251" s="49"/>
      <c r="AS251" s="49"/>
      <c r="AT251" s="404"/>
      <c r="AU251" s="48"/>
      <c r="AV251" s="16"/>
      <c r="AW251" s="16"/>
    </row>
    <row r="252" spans="1:49">
      <c r="A252" s="25"/>
      <c r="B252" s="24"/>
      <c r="C252" s="22"/>
      <c r="D252" s="16"/>
      <c r="AK252" s="16"/>
      <c r="AP252" s="49"/>
      <c r="AQ252" s="49"/>
      <c r="AR252" s="49"/>
      <c r="AS252" s="49"/>
      <c r="AT252" s="404"/>
      <c r="AU252" s="48"/>
      <c r="AV252" s="16"/>
      <c r="AW252" s="16"/>
    </row>
    <row r="253" spans="1:49">
      <c r="A253" s="25"/>
      <c r="B253" s="24"/>
      <c r="C253" s="22"/>
      <c r="D253" s="16"/>
      <c r="AK253" s="16"/>
      <c r="AP253" s="49"/>
      <c r="AQ253" s="49"/>
      <c r="AR253" s="49"/>
      <c r="AS253" s="49"/>
      <c r="AT253" s="404"/>
      <c r="AU253" s="48"/>
      <c r="AV253" s="16"/>
      <c r="AW253" s="16"/>
    </row>
    <row r="254" spans="1:49">
      <c r="A254" s="25"/>
      <c r="B254" s="24"/>
      <c r="C254" s="22"/>
      <c r="D254" s="16"/>
      <c r="AK254" s="16"/>
      <c r="AP254" s="49"/>
      <c r="AQ254" s="49"/>
      <c r="AR254" s="49"/>
      <c r="AS254" s="49"/>
      <c r="AT254" s="404"/>
      <c r="AU254" s="48"/>
      <c r="AV254" s="16"/>
      <c r="AW254" s="16"/>
    </row>
    <row r="255" spans="1:49">
      <c r="A255" s="25"/>
      <c r="B255" s="24"/>
      <c r="C255" s="22"/>
      <c r="D255" s="16"/>
      <c r="AK255" s="16"/>
      <c r="AP255" s="49"/>
      <c r="AQ255" s="49"/>
      <c r="AR255" s="49"/>
      <c r="AS255" s="49"/>
      <c r="AT255" s="404"/>
      <c r="AU255" s="48"/>
      <c r="AV255" s="16"/>
      <c r="AW255" s="16"/>
    </row>
    <row r="256" spans="1:49">
      <c r="A256" s="25"/>
      <c r="B256" s="24"/>
      <c r="C256" s="22"/>
      <c r="D256" s="16"/>
      <c r="AK256" s="16"/>
      <c r="AP256" s="49"/>
      <c r="AQ256" s="49"/>
      <c r="AR256" s="49"/>
      <c r="AS256" s="49"/>
      <c r="AT256" s="404"/>
      <c r="AU256" s="48"/>
      <c r="AV256" s="16"/>
      <c r="AW256" s="16"/>
    </row>
    <row r="257" spans="1:49">
      <c r="A257" s="25"/>
      <c r="B257" s="24"/>
      <c r="C257" s="22"/>
      <c r="D257" s="16"/>
      <c r="AK257" s="16"/>
      <c r="AP257" s="49"/>
      <c r="AQ257" s="49"/>
      <c r="AR257" s="49"/>
      <c r="AS257" s="49"/>
      <c r="AT257" s="404"/>
      <c r="AU257" s="48"/>
      <c r="AV257" s="16"/>
      <c r="AW257" s="16"/>
    </row>
    <row r="258" spans="1:49">
      <c r="A258" s="25"/>
      <c r="B258" s="24"/>
      <c r="C258" s="22"/>
      <c r="D258" s="16"/>
      <c r="AK258" s="16"/>
      <c r="AP258" s="49"/>
      <c r="AQ258" s="49"/>
      <c r="AR258" s="49"/>
      <c r="AS258" s="49"/>
      <c r="AT258" s="404"/>
      <c r="AU258" s="48"/>
      <c r="AV258" s="16"/>
      <c r="AW258" s="16"/>
    </row>
    <row r="259" spans="1:49">
      <c r="A259" s="25"/>
      <c r="B259" s="24"/>
      <c r="C259" s="22"/>
      <c r="D259" s="16"/>
      <c r="AK259" s="16"/>
      <c r="AP259" s="49"/>
      <c r="AQ259" s="49"/>
      <c r="AR259" s="49"/>
      <c r="AS259" s="49"/>
      <c r="AT259" s="404"/>
      <c r="AU259" s="48"/>
      <c r="AV259" s="16"/>
      <c r="AW259" s="16"/>
    </row>
    <row r="260" spans="1:49">
      <c r="A260" s="25"/>
      <c r="B260" s="24"/>
      <c r="C260" s="22"/>
      <c r="D260" s="16"/>
      <c r="AK260" s="16"/>
      <c r="AP260" s="49"/>
      <c r="AQ260" s="49"/>
      <c r="AR260" s="49"/>
      <c r="AS260" s="49"/>
      <c r="AT260" s="404"/>
      <c r="AU260" s="48"/>
      <c r="AV260" s="16"/>
      <c r="AW260" s="16"/>
    </row>
    <row r="261" spans="1:49">
      <c r="A261" s="25"/>
      <c r="B261" s="24"/>
      <c r="C261" s="22"/>
      <c r="D261" s="16"/>
      <c r="AK261" s="16"/>
      <c r="AP261" s="49"/>
      <c r="AQ261" s="49"/>
      <c r="AR261" s="49"/>
      <c r="AS261" s="49"/>
      <c r="AT261" s="404"/>
      <c r="AU261" s="48"/>
      <c r="AV261" s="16"/>
      <c r="AW261" s="16"/>
    </row>
    <row r="262" spans="1:49">
      <c r="A262" s="25"/>
      <c r="B262" s="24"/>
      <c r="C262" s="22"/>
      <c r="D262" s="16"/>
      <c r="AK262" s="16"/>
      <c r="AP262" s="49"/>
      <c r="AQ262" s="49"/>
      <c r="AR262" s="49"/>
      <c r="AS262" s="49"/>
      <c r="AT262" s="404"/>
      <c r="AU262" s="48"/>
      <c r="AV262" s="16"/>
      <c r="AW262" s="16"/>
    </row>
    <row r="263" spans="1:49">
      <c r="A263" s="25"/>
      <c r="B263" s="24"/>
      <c r="C263" s="22"/>
      <c r="D263" s="16"/>
      <c r="AK263" s="16"/>
      <c r="AP263" s="49"/>
      <c r="AQ263" s="49"/>
      <c r="AR263" s="49"/>
      <c r="AS263" s="49"/>
      <c r="AT263" s="404"/>
      <c r="AU263" s="48"/>
      <c r="AV263" s="16"/>
      <c r="AW263" s="16"/>
    </row>
    <row r="264" spans="1:49">
      <c r="A264" s="25"/>
      <c r="B264" s="24"/>
      <c r="C264" s="22"/>
      <c r="D264" s="16"/>
      <c r="AK264" s="16"/>
      <c r="AP264" s="49"/>
      <c r="AQ264" s="49"/>
      <c r="AR264" s="49"/>
      <c r="AS264" s="49"/>
      <c r="AT264" s="404"/>
      <c r="AU264" s="48"/>
      <c r="AV264" s="16"/>
      <c r="AW264" s="16"/>
    </row>
    <row r="265" spans="1:49">
      <c r="A265" s="25"/>
      <c r="B265" s="24"/>
      <c r="C265" s="22"/>
      <c r="D265" s="16"/>
      <c r="AK265" s="16"/>
      <c r="AP265" s="49"/>
      <c r="AQ265" s="49"/>
      <c r="AR265" s="49"/>
      <c r="AS265" s="49"/>
      <c r="AT265" s="404"/>
      <c r="AU265" s="48"/>
      <c r="AV265" s="16"/>
      <c r="AW265" s="16"/>
    </row>
    <row r="266" spans="1:49">
      <c r="A266" s="25"/>
      <c r="B266" s="24"/>
      <c r="C266" s="22"/>
      <c r="D266" s="16"/>
      <c r="AK266" s="16"/>
      <c r="AP266" s="49"/>
      <c r="AQ266" s="49"/>
      <c r="AR266" s="49"/>
      <c r="AS266" s="49"/>
      <c r="AT266" s="404"/>
      <c r="AU266" s="48"/>
      <c r="AV266" s="16"/>
      <c r="AW266" s="16"/>
    </row>
    <row r="267" spans="1:49">
      <c r="A267" s="25"/>
      <c r="B267" s="24"/>
      <c r="C267" s="22"/>
      <c r="D267" s="16"/>
      <c r="AK267" s="16"/>
      <c r="AP267" s="49"/>
      <c r="AQ267" s="49"/>
      <c r="AR267" s="49"/>
      <c r="AS267" s="49"/>
      <c r="AT267" s="404"/>
      <c r="AU267" s="48"/>
      <c r="AV267" s="16"/>
      <c r="AW267" s="16"/>
    </row>
    <row r="268" spans="1:49">
      <c r="A268" s="25"/>
      <c r="B268" s="24"/>
      <c r="C268" s="22"/>
      <c r="D268" s="16"/>
      <c r="AK268" s="16"/>
      <c r="AP268" s="49"/>
      <c r="AQ268" s="49"/>
      <c r="AR268" s="49"/>
      <c r="AS268" s="49"/>
      <c r="AT268" s="404"/>
      <c r="AU268" s="48"/>
      <c r="AV268" s="16"/>
      <c r="AW268" s="16"/>
    </row>
    <row r="269" spans="1:49">
      <c r="A269" s="25"/>
      <c r="B269" s="24"/>
      <c r="C269" s="22"/>
      <c r="D269" s="16"/>
      <c r="AK269" s="16"/>
      <c r="AP269" s="49"/>
      <c r="AQ269" s="49"/>
      <c r="AR269" s="49"/>
      <c r="AS269" s="49"/>
      <c r="AT269" s="404"/>
      <c r="AU269" s="48"/>
      <c r="AV269" s="16"/>
      <c r="AW269" s="16"/>
    </row>
    <row r="270" spans="1:49">
      <c r="A270" s="25"/>
      <c r="B270" s="24"/>
      <c r="C270" s="22"/>
      <c r="D270" s="16"/>
      <c r="AK270" s="16"/>
      <c r="AP270" s="49"/>
      <c r="AQ270" s="49"/>
      <c r="AR270" s="49"/>
      <c r="AS270" s="49"/>
      <c r="AT270" s="404"/>
      <c r="AU270" s="48"/>
      <c r="AV270" s="16"/>
      <c r="AW270" s="16"/>
    </row>
    <row r="271" spans="1:49">
      <c r="A271" s="25"/>
      <c r="B271" s="24"/>
      <c r="C271" s="22"/>
      <c r="D271" s="16"/>
      <c r="AK271" s="16"/>
      <c r="AP271" s="49"/>
      <c r="AQ271" s="49"/>
      <c r="AR271" s="49"/>
      <c r="AS271" s="49"/>
      <c r="AT271" s="404"/>
      <c r="AU271" s="48"/>
      <c r="AV271" s="16"/>
      <c r="AW271" s="16"/>
    </row>
    <row r="272" spans="1:49">
      <c r="A272" s="25"/>
      <c r="B272" s="24"/>
      <c r="C272" s="22"/>
      <c r="D272" s="16"/>
      <c r="AK272" s="16"/>
      <c r="AP272" s="49"/>
      <c r="AQ272" s="49"/>
      <c r="AR272" s="49"/>
      <c r="AS272" s="49"/>
      <c r="AT272" s="404"/>
      <c r="AU272" s="48"/>
      <c r="AV272" s="16"/>
      <c r="AW272" s="16"/>
    </row>
    <row r="273" spans="1:49">
      <c r="A273" s="25"/>
      <c r="B273" s="24"/>
      <c r="C273" s="22"/>
      <c r="D273" s="16"/>
      <c r="AK273" s="16"/>
      <c r="AP273" s="49"/>
      <c r="AQ273" s="49"/>
      <c r="AR273" s="49"/>
      <c r="AS273" s="49"/>
      <c r="AT273" s="404"/>
      <c r="AU273" s="48"/>
      <c r="AV273" s="16"/>
      <c r="AW273" s="16"/>
    </row>
    <row r="274" spans="1:49">
      <c r="A274" s="25"/>
      <c r="B274" s="24"/>
      <c r="C274" s="22"/>
      <c r="D274" s="16"/>
      <c r="AK274" s="16"/>
      <c r="AP274" s="49"/>
      <c r="AQ274" s="49"/>
      <c r="AR274" s="49"/>
      <c r="AS274" s="49"/>
      <c r="AT274" s="404"/>
      <c r="AU274" s="48"/>
      <c r="AV274" s="16"/>
      <c r="AW274" s="16"/>
    </row>
    <row r="275" spans="1:49">
      <c r="A275" s="25"/>
      <c r="B275" s="24"/>
      <c r="C275" s="22"/>
      <c r="D275" s="16"/>
      <c r="AK275" s="16"/>
      <c r="AP275" s="49"/>
      <c r="AQ275" s="49"/>
      <c r="AR275" s="49"/>
      <c r="AS275" s="49"/>
      <c r="AT275" s="404"/>
      <c r="AU275" s="48"/>
      <c r="AV275" s="16"/>
      <c r="AW275" s="16"/>
    </row>
    <row r="276" spans="1:49">
      <c r="A276" s="25"/>
      <c r="B276" s="24"/>
      <c r="C276" s="22"/>
      <c r="D276" s="16"/>
      <c r="AK276" s="16"/>
      <c r="AP276" s="49"/>
      <c r="AQ276" s="49"/>
      <c r="AR276" s="49"/>
      <c r="AS276" s="49"/>
      <c r="AT276" s="404"/>
      <c r="AU276" s="48"/>
      <c r="AV276" s="16"/>
      <c r="AW276" s="16"/>
    </row>
    <row r="277" spans="1:49">
      <c r="A277" s="25"/>
      <c r="B277" s="24"/>
      <c r="C277" s="22"/>
      <c r="D277" s="16"/>
      <c r="AK277" s="16"/>
      <c r="AP277" s="49"/>
      <c r="AQ277" s="49"/>
      <c r="AR277" s="49"/>
      <c r="AS277" s="49"/>
      <c r="AT277" s="404"/>
      <c r="AU277" s="48"/>
      <c r="AV277" s="16"/>
      <c r="AW277" s="16"/>
    </row>
    <row r="278" spans="1:49">
      <c r="A278" s="25"/>
      <c r="B278" s="24"/>
      <c r="C278" s="22"/>
      <c r="D278" s="16"/>
      <c r="AK278" s="16"/>
      <c r="AP278" s="49"/>
      <c r="AQ278" s="49"/>
      <c r="AR278" s="49"/>
      <c r="AS278" s="49"/>
      <c r="AT278" s="404"/>
      <c r="AU278" s="48"/>
      <c r="AV278" s="16"/>
      <c r="AW278" s="16"/>
    </row>
    <row r="279" spans="1:49">
      <c r="A279" s="25"/>
      <c r="B279" s="24"/>
      <c r="C279" s="22"/>
      <c r="D279" s="16"/>
      <c r="AK279" s="16"/>
      <c r="AP279" s="49"/>
      <c r="AQ279" s="49"/>
      <c r="AR279" s="49"/>
      <c r="AS279" s="49"/>
      <c r="AT279" s="404"/>
      <c r="AU279" s="48"/>
      <c r="AV279" s="16"/>
      <c r="AW279" s="16"/>
    </row>
    <row r="280" spans="1:49">
      <c r="A280" s="25"/>
      <c r="B280" s="24"/>
      <c r="C280" s="22"/>
      <c r="D280" s="16"/>
      <c r="AK280" s="16"/>
      <c r="AP280" s="49"/>
      <c r="AQ280" s="49"/>
      <c r="AR280" s="49"/>
      <c r="AS280" s="49"/>
      <c r="AT280" s="404"/>
      <c r="AU280" s="48"/>
      <c r="AV280" s="16"/>
      <c r="AW280" s="16"/>
    </row>
    <row r="281" spans="1:49">
      <c r="A281" s="25"/>
      <c r="B281" s="24"/>
      <c r="C281" s="22"/>
      <c r="D281" s="16"/>
      <c r="AK281" s="16"/>
      <c r="AP281" s="49"/>
      <c r="AQ281" s="49"/>
      <c r="AR281" s="49"/>
      <c r="AS281" s="49"/>
      <c r="AT281" s="404"/>
      <c r="AU281" s="48"/>
      <c r="AV281" s="16"/>
      <c r="AW281" s="16"/>
    </row>
    <row r="282" spans="1:49">
      <c r="A282" s="25"/>
      <c r="B282" s="24"/>
      <c r="C282" s="22"/>
      <c r="D282" s="16"/>
      <c r="AK282" s="16"/>
      <c r="AP282" s="49"/>
      <c r="AQ282" s="49"/>
      <c r="AR282" s="49"/>
      <c r="AS282" s="49"/>
      <c r="AT282" s="404"/>
      <c r="AU282" s="48"/>
      <c r="AV282" s="16"/>
      <c r="AW282" s="16"/>
    </row>
    <row r="283" spans="1:49">
      <c r="A283" s="25"/>
      <c r="B283" s="24"/>
      <c r="C283" s="22"/>
      <c r="D283" s="16"/>
      <c r="AK283" s="16"/>
      <c r="AP283" s="49"/>
      <c r="AQ283" s="49"/>
      <c r="AR283" s="49"/>
      <c r="AS283" s="49"/>
      <c r="AT283" s="404"/>
      <c r="AU283" s="48"/>
      <c r="AV283" s="16"/>
      <c r="AW283" s="16"/>
    </row>
    <row r="284" spans="1:49">
      <c r="A284" s="25"/>
      <c r="B284" s="24"/>
      <c r="C284" s="22"/>
      <c r="D284" s="16"/>
      <c r="AK284" s="16"/>
      <c r="AP284" s="49"/>
      <c r="AQ284" s="49"/>
      <c r="AR284" s="49"/>
      <c r="AS284" s="49"/>
      <c r="AT284" s="404"/>
      <c r="AU284" s="48"/>
      <c r="AV284" s="16"/>
      <c r="AW284" s="16"/>
    </row>
    <row r="285" spans="1:49">
      <c r="A285" s="25"/>
      <c r="B285" s="24"/>
      <c r="C285" s="22"/>
      <c r="D285" s="16"/>
      <c r="AK285" s="16"/>
      <c r="AP285" s="49"/>
      <c r="AQ285" s="49"/>
      <c r="AR285" s="49"/>
      <c r="AS285" s="49"/>
      <c r="AT285" s="404"/>
      <c r="AU285" s="48"/>
      <c r="AV285" s="16"/>
      <c r="AW285" s="16"/>
    </row>
    <row r="286" spans="1:49">
      <c r="A286" s="25"/>
      <c r="B286" s="24"/>
      <c r="C286" s="22"/>
      <c r="D286" s="16"/>
      <c r="AK286" s="16"/>
      <c r="AP286" s="49"/>
      <c r="AQ286" s="49"/>
      <c r="AR286" s="49"/>
      <c r="AS286" s="49"/>
      <c r="AT286" s="404"/>
      <c r="AU286" s="48"/>
      <c r="AV286" s="16"/>
      <c r="AW286" s="16"/>
    </row>
    <row r="287" spans="1:49">
      <c r="A287" s="25"/>
      <c r="B287" s="24"/>
      <c r="C287" s="22"/>
      <c r="D287" s="16"/>
      <c r="AK287" s="16"/>
      <c r="AP287" s="49"/>
      <c r="AQ287" s="49"/>
      <c r="AR287" s="49"/>
      <c r="AS287" s="49"/>
      <c r="AT287" s="404"/>
      <c r="AU287" s="48"/>
      <c r="AV287" s="16"/>
      <c r="AW287" s="16"/>
    </row>
    <row r="288" spans="1:49">
      <c r="A288" s="25"/>
      <c r="B288" s="24"/>
      <c r="C288" s="22"/>
      <c r="D288" s="16"/>
      <c r="AK288" s="16"/>
      <c r="AP288" s="49"/>
      <c r="AQ288" s="49"/>
      <c r="AR288" s="49"/>
      <c r="AS288" s="49"/>
      <c r="AT288" s="404"/>
      <c r="AU288" s="48"/>
      <c r="AV288" s="16"/>
      <c r="AW288" s="16"/>
    </row>
    <row r="289" spans="1:49">
      <c r="A289" s="25"/>
      <c r="B289" s="24"/>
      <c r="C289" s="22"/>
      <c r="D289" s="16"/>
      <c r="AK289" s="16"/>
      <c r="AP289" s="49"/>
      <c r="AQ289" s="49"/>
      <c r="AR289" s="49"/>
      <c r="AS289" s="49"/>
      <c r="AT289" s="404"/>
      <c r="AU289" s="48"/>
      <c r="AV289" s="16"/>
      <c r="AW289" s="16"/>
    </row>
    <row r="290" spans="1:49">
      <c r="A290" s="25"/>
      <c r="B290" s="24"/>
      <c r="C290" s="22"/>
      <c r="D290" s="16"/>
      <c r="AK290" s="16"/>
      <c r="AP290" s="49"/>
      <c r="AQ290" s="49"/>
      <c r="AR290" s="49"/>
      <c r="AS290" s="49"/>
      <c r="AT290" s="404"/>
      <c r="AU290" s="48"/>
      <c r="AV290" s="16"/>
      <c r="AW290" s="16"/>
    </row>
    <row r="291" spans="1:49">
      <c r="A291" s="25"/>
      <c r="B291" s="24"/>
      <c r="C291" s="22"/>
      <c r="D291" s="16"/>
      <c r="AK291" s="16"/>
      <c r="AP291" s="49"/>
      <c r="AQ291" s="49"/>
      <c r="AR291" s="49"/>
      <c r="AS291" s="49"/>
      <c r="AT291" s="404"/>
      <c r="AU291" s="48"/>
      <c r="AV291" s="16"/>
      <c r="AW291" s="16"/>
    </row>
    <row r="292" spans="1:49">
      <c r="A292" s="25"/>
      <c r="B292" s="24"/>
      <c r="C292" s="22"/>
      <c r="D292" s="16"/>
      <c r="AK292" s="16"/>
      <c r="AP292" s="49"/>
      <c r="AQ292" s="49"/>
      <c r="AR292" s="49"/>
      <c r="AS292" s="49"/>
      <c r="AT292" s="404"/>
      <c r="AU292" s="48"/>
      <c r="AV292" s="16"/>
      <c r="AW292" s="16"/>
    </row>
    <row r="293" spans="1:49">
      <c r="A293" s="25"/>
      <c r="B293" s="24"/>
      <c r="C293" s="22"/>
      <c r="D293" s="16"/>
      <c r="AK293" s="16"/>
      <c r="AP293" s="49"/>
      <c r="AQ293" s="49"/>
      <c r="AR293" s="49"/>
      <c r="AS293" s="49"/>
      <c r="AT293" s="404"/>
      <c r="AU293" s="48"/>
      <c r="AV293" s="16"/>
      <c r="AW293" s="16"/>
    </row>
    <row r="294" spans="1:49">
      <c r="A294" s="25"/>
      <c r="B294" s="24"/>
      <c r="C294" s="22"/>
      <c r="D294" s="16"/>
      <c r="AK294" s="16"/>
      <c r="AP294" s="49"/>
      <c r="AQ294" s="49"/>
      <c r="AR294" s="49"/>
      <c r="AS294" s="49"/>
      <c r="AT294" s="404"/>
      <c r="AU294" s="48"/>
      <c r="AV294" s="16"/>
      <c r="AW294" s="16"/>
    </row>
    <row r="295" spans="1:49">
      <c r="A295" s="25"/>
      <c r="B295" s="24"/>
      <c r="C295" s="22"/>
      <c r="D295" s="16"/>
      <c r="AK295" s="16"/>
      <c r="AP295" s="49"/>
      <c r="AQ295" s="49"/>
      <c r="AR295" s="49"/>
      <c r="AS295" s="49"/>
      <c r="AT295" s="404"/>
      <c r="AU295" s="48"/>
      <c r="AV295" s="16"/>
      <c r="AW295" s="16"/>
    </row>
    <row r="296" spans="1:49">
      <c r="A296" s="25"/>
      <c r="B296" s="24"/>
      <c r="C296" s="22"/>
      <c r="D296" s="16"/>
      <c r="AK296" s="16"/>
      <c r="AP296" s="49"/>
      <c r="AQ296" s="49"/>
      <c r="AR296" s="49"/>
      <c r="AS296" s="49"/>
      <c r="AT296" s="404"/>
      <c r="AU296" s="48"/>
      <c r="AV296" s="16"/>
      <c r="AW296" s="16"/>
    </row>
    <row r="297" spans="1:49">
      <c r="A297" s="25"/>
      <c r="B297" s="24"/>
      <c r="C297" s="22"/>
      <c r="D297" s="16"/>
      <c r="AK297" s="16"/>
      <c r="AP297" s="49"/>
      <c r="AQ297" s="49"/>
      <c r="AR297" s="49"/>
      <c r="AS297" s="49"/>
      <c r="AT297" s="404"/>
      <c r="AU297" s="48"/>
      <c r="AV297" s="16"/>
      <c r="AW297" s="16"/>
    </row>
    <row r="298" spans="1:49">
      <c r="A298" s="25"/>
      <c r="B298" s="24"/>
      <c r="C298" s="22"/>
      <c r="D298" s="16"/>
      <c r="AK298" s="16"/>
      <c r="AP298" s="49"/>
      <c r="AQ298" s="49"/>
      <c r="AR298" s="49"/>
      <c r="AS298" s="49"/>
      <c r="AT298" s="404"/>
      <c r="AU298" s="48"/>
      <c r="AV298" s="16"/>
      <c r="AW298" s="16"/>
    </row>
    <row r="299" spans="1:49">
      <c r="A299" s="25"/>
      <c r="B299" s="24"/>
      <c r="C299" s="22"/>
      <c r="D299" s="16"/>
      <c r="AK299" s="16"/>
      <c r="AP299" s="49"/>
      <c r="AQ299" s="49"/>
      <c r="AR299" s="49"/>
      <c r="AS299" s="49"/>
      <c r="AT299" s="404"/>
      <c r="AU299" s="48"/>
      <c r="AV299" s="16"/>
      <c r="AW299" s="16"/>
    </row>
    <row r="300" spans="1:49">
      <c r="A300" s="25"/>
      <c r="B300" s="24"/>
      <c r="C300" s="22"/>
      <c r="D300" s="16"/>
      <c r="AK300" s="16"/>
      <c r="AP300" s="49"/>
      <c r="AQ300" s="49"/>
      <c r="AR300" s="49"/>
      <c r="AS300" s="49"/>
      <c r="AT300" s="404"/>
      <c r="AU300" s="48"/>
      <c r="AV300" s="16"/>
      <c r="AW300" s="16"/>
    </row>
    <row r="301" spans="1:49">
      <c r="A301" s="25"/>
      <c r="B301" s="24"/>
      <c r="C301" s="22"/>
      <c r="D301" s="16"/>
      <c r="AK301" s="16"/>
      <c r="AP301" s="49"/>
      <c r="AQ301" s="49"/>
      <c r="AR301" s="49"/>
      <c r="AS301" s="49"/>
      <c r="AT301" s="404"/>
      <c r="AU301" s="48"/>
      <c r="AV301" s="16"/>
      <c r="AW301" s="16"/>
    </row>
    <row r="302" spans="1:49">
      <c r="A302" s="25"/>
      <c r="B302" s="24"/>
      <c r="C302" s="22"/>
      <c r="D302" s="16"/>
      <c r="AK302" s="16"/>
      <c r="AP302" s="49"/>
      <c r="AQ302" s="49"/>
      <c r="AR302" s="49"/>
      <c r="AS302" s="49"/>
      <c r="AT302" s="404"/>
      <c r="AU302" s="48"/>
      <c r="AV302" s="16"/>
      <c r="AW302" s="16"/>
    </row>
    <row r="303" spans="1:49">
      <c r="A303" s="25"/>
      <c r="B303" s="24"/>
      <c r="C303" s="22"/>
      <c r="D303" s="16"/>
      <c r="AK303" s="16"/>
      <c r="AP303" s="49"/>
      <c r="AQ303" s="49"/>
      <c r="AR303" s="49"/>
      <c r="AS303" s="49"/>
      <c r="AT303" s="404"/>
      <c r="AU303" s="48"/>
      <c r="AV303" s="16"/>
      <c r="AW303" s="16"/>
    </row>
    <row r="304" spans="1:49">
      <c r="A304" s="25"/>
      <c r="B304" s="24"/>
      <c r="C304" s="22"/>
      <c r="D304" s="16"/>
      <c r="AK304" s="16"/>
      <c r="AP304" s="49"/>
      <c r="AQ304" s="49"/>
      <c r="AR304" s="49"/>
      <c r="AS304" s="49"/>
      <c r="AT304" s="404"/>
      <c r="AU304" s="48"/>
      <c r="AV304" s="16"/>
      <c r="AW304" s="16"/>
    </row>
    <row r="305" spans="1:49">
      <c r="A305" s="25"/>
      <c r="B305" s="24"/>
      <c r="C305" s="22"/>
      <c r="D305" s="16"/>
      <c r="AK305" s="16"/>
      <c r="AP305" s="49"/>
      <c r="AQ305" s="49"/>
      <c r="AR305" s="49"/>
      <c r="AS305" s="49"/>
      <c r="AT305" s="404"/>
      <c r="AU305" s="48"/>
      <c r="AV305" s="16"/>
      <c r="AW305" s="16"/>
    </row>
    <row r="306" spans="1:49">
      <c r="A306" s="25"/>
      <c r="B306" s="24"/>
      <c r="C306" s="22"/>
      <c r="D306" s="16"/>
      <c r="AK306" s="16"/>
      <c r="AP306" s="49"/>
      <c r="AQ306" s="49"/>
      <c r="AR306" s="49"/>
      <c r="AS306" s="49"/>
      <c r="AT306" s="404"/>
      <c r="AU306" s="48"/>
      <c r="AV306" s="16"/>
      <c r="AW306" s="16"/>
    </row>
    <row r="307" spans="1:49">
      <c r="A307" s="25"/>
      <c r="B307" s="24"/>
      <c r="C307" s="22"/>
      <c r="D307" s="16"/>
      <c r="AK307" s="16"/>
      <c r="AP307" s="49"/>
      <c r="AQ307" s="49"/>
      <c r="AR307" s="49"/>
      <c r="AS307" s="49"/>
      <c r="AT307" s="404"/>
      <c r="AU307" s="48"/>
      <c r="AV307" s="16"/>
      <c r="AW307" s="16"/>
    </row>
    <row r="308" spans="1:49">
      <c r="A308" s="25"/>
      <c r="B308" s="24"/>
      <c r="C308" s="22"/>
      <c r="D308" s="16"/>
      <c r="AK308" s="16"/>
      <c r="AP308" s="49"/>
      <c r="AQ308" s="49"/>
      <c r="AR308" s="49"/>
      <c r="AS308" s="49"/>
      <c r="AT308" s="404"/>
      <c r="AU308" s="48"/>
      <c r="AV308" s="16"/>
      <c r="AW308" s="16"/>
    </row>
    <row r="309" spans="1:49">
      <c r="A309" s="25"/>
      <c r="B309" s="24"/>
      <c r="C309" s="22"/>
      <c r="D309" s="16"/>
      <c r="AK309" s="16"/>
      <c r="AP309" s="49"/>
      <c r="AQ309" s="49"/>
      <c r="AR309" s="49"/>
      <c r="AS309" s="49"/>
      <c r="AT309" s="404"/>
      <c r="AU309" s="48"/>
      <c r="AV309" s="16"/>
      <c r="AW309" s="16"/>
    </row>
    <row r="310" spans="1:49">
      <c r="A310" s="25"/>
      <c r="B310" s="24"/>
      <c r="C310" s="22"/>
      <c r="D310" s="16"/>
      <c r="AK310" s="16"/>
      <c r="AP310" s="49"/>
      <c r="AQ310" s="49"/>
      <c r="AR310" s="49"/>
      <c r="AS310" s="49"/>
      <c r="AT310" s="404"/>
      <c r="AU310" s="48"/>
      <c r="AV310" s="16"/>
      <c r="AW310" s="16"/>
    </row>
    <row r="311" spans="1:49">
      <c r="A311" s="25"/>
      <c r="B311" s="24"/>
      <c r="C311" s="22"/>
      <c r="D311" s="16"/>
      <c r="AK311" s="16"/>
      <c r="AP311" s="49"/>
      <c r="AQ311" s="49"/>
      <c r="AR311" s="49"/>
      <c r="AS311" s="49"/>
      <c r="AT311" s="404"/>
      <c r="AU311" s="48"/>
      <c r="AV311" s="16"/>
      <c r="AW311" s="16"/>
    </row>
    <row r="312" spans="1:49">
      <c r="A312" s="25"/>
      <c r="B312" s="24"/>
      <c r="C312" s="22"/>
      <c r="D312" s="16"/>
      <c r="AK312" s="16"/>
      <c r="AP312" s="49"/>
      <c r="AQ312" s="49"/>
      <c r="AR312" s="49"/>
      <c r="AS312" s="49"/>
      <c r="AT312" s="404"/>
      <c r="AU312" s="48"/>
      <c r="AV312" s="16"/>
      <c r="AW312" s="16"/>
    </row>
    <row r="313" spans="1:49">
      <c r="A313" s="25"/>
      <c r="B313" s="24"/>
      <c r="C313" s="22"/>
      <c r="D313" s="16"/>
      <c r="AK313" s="16"/>
      <c r="AP313" s="49"/>
      <c r="AQ313" s="49"/>
      <c r="AR313" s="49"/>
      <c r="AS313" s="49"/>
      <c r="AT313" s="404"/>
      <c r="AU313" s="48"/>
      <c r="AV313" s="16"/>
      <c r="AW313" s="16"/>
    </row>
    <row r="314" spans="1:49">
      <c r="A314" s="25"/>
      <c r="B314" s="24"/>
      <c r="C314" s="22"/>
      <c r="D314" s="16"/>
      <c r="AK314" s="16"/>
      <c r="AP314" s="49"/>
      <c r="AQ314" s="49"/>
      <c r="AR314" s="49"/>
      <c r="AS314" s="49"/>
      <c r="AT314" s="404"/>
      <c r="AU314" s="48"/>
      <c r="AV314" s="16"/>
      <c r="AW314" s="16"/>
    </row>
    <row r="315" spans="1:49">
      <c r="A315" s="25"/>
      <c r="B315" s="24"/>
      <c r="C315" s="22"/>
      <c r="D315" s="16"/>
      <c r="AK315" s="16"/>
      <c r="AP315" s="49"/>
      <c r="AQ315" s="49"/>
      <c r="AR315" s="49"/>
      <c r="AS315" s="49"/>
      <c r="AT315" s="404"/>
      <c r="AU315" s="48"/>
      <c r="AV315" s="16"/>
      <c r="AW315" s="16"/>
    </row>
    <row r="316" spans="1:49">
      <c r="A316" s="25"/>
      <c r="B316" s="24"/>
      <c r="C316" s="22"/>
      <c r="D316" s="16"/>
      <c r="AK316" s="16"/>
      <c r="AP316" s="49"/>
      <c r="AQ316" s="49"/>
      <c r="AR316" s="49"/>
      <c r="AS316" s="49"/>
      <c r="AT316" s="404"/>
      <c r="AU316" s="48"/>
      <c r="AV316" s="16"/>
      <c r="AW316" s="16"/>
    </row>
    <row r="317" spans="1:49">
      <c r="A317" s="25"/>
      <c r="B317" s="24"/>
      <c r="C317" s="22"/>
      <c r="D317" s="16"/>
      <c r="AK317" s="16"/>
      <c r="AP317" s="49"/>
      <c r="AQ317" s="49"/>
      <c r="AR317" s="49"/>
      <c r="AS317" s="49"/>
      <c r="AT317" s="404"/>
      <c r="AU317" s="48"/>
      <c r="AV317" s="16"/>
      <c r="AW317" s="16"/>
    </row>
    <row r="318" spans="1:49">
      <c r="A318" s="25"/>
      <c r="B318" s="24"/>
      <c r="C318" s="22"/>
      <c r="D318" s="16"/>
      <c r="AK318" s="16"/>
      <c r="AP318" s="49"/>
      <c r="AQ318" s="49"/>
      <c r="AR318" s="49"/>
      <c r="AS318" s="49"/>
      <c r="AT318" s="404"/>
      <c r="AU318" s="48"/>
      <c r="AV318" s="16"/>
      <c r="AW318" s="16"/>
    </row>
    <row r="319" spans="1:49">
      <c r="A319" s="25"/>
      <c r="B319" s="24"/>
      <c r="C319" s="22"/>
      <c r="D319" s="16"/>
      <c r="AK319" s="16"/>
      <c r="AP319" s="49"/>
      <c r="AQ319" s="49"/>
      <c r="AR319" s="49"/>
      <c r="AS319" s="49"/>
      <c r="AT319" s="404"/>
      <c r="AU319" s="48"/>
      <c r="AV319" s="16"/>
      <c r="AW319" s="16"/>
    </row>
    <row r="320" spans="1:49">
      <c r="A320" s="25"/>
      <c r="B320" s="24"/>
      <c r="C320" s="22"/>
      <c r="D320" s="16"/>
      <c r="AK320" s="16"/>
      <c r="AP320" s="49"/>
      <c r="AQ320" s="49"/>
      <c r="AR320" s="49"/>
      <c r="AS320" s="49"/>
      <c r="AT320" s="404"/>
      <c r="AU320" s="48"/>
      <c r="AV320" s="16"/>
      <c r="AW320" s="16"/>
    </row>
    <row r="321" spans="1:49">
      <c r="A321" s="25"/>
      <c r="B321" s="24"/>
      <c r="C321" s="22"/>
      <c r="D321" s="16"/>
      <c r="AK321" s="16"/>
      <c r="AP321" s="49"/>
      <c r="AQ321" s="49"/>
      <c r="AR321" s="49"/>
      <c r="AS321" s="49"/>
      <c r="AT321" s="404"/>
      <c r="AU321" s="48"/>
      <c r="AV321" s="16"/>
      <c r="AW321" s="16"/>
    </row>
    <row r="322" spans="1:49">
      <c r="A322" s="25"/>
      <c r="B322" s="24"/>
      <c r="C322" s="22"/>
      <c r="D322" s="16"/>
      <c r="AK322" s="16"/>
      <c r="AP322" s="49"/>
      <c r="AQ322" s="49"/>
      <c r="AR322" s="49"/>
      <c r="AS322" s="49"/>
      <c r="AT322" s="404"/>
      <c r="AU322" s="48"/>
      <c r="AV322" s="16"/>
      <c r="AW322" s="16"/>
    </row>
    <row r="323" spans="1:49">
      <c r="A323" s="25"/>
      <c r="B323" s="24"/>
      <c r="C323" s="22"/>
      <c r="D323" s="16"/>
      <c r="AK323" s="16"/>
      <c r="AP323" s="49"/>
      <c r="AQ323" s="49"/>
      <c r="AR323" s="49"/>
      <c r="AS323" s="49"/>
      <c r="AT323" s="404"/>
      <c r="AU323" s="48"/>
      <c r="AV323" s="16"/>
      <c r="AW323" s="16"/>
    </row>
    <row r="324" spans="1:49">
      <c r="A324" s="25"/>
      <c r="B324" s="24"/>
      <c r="C324" s="22"/>
      <c r="D324" s="16"/>
      <c r="AK324" s="16"/>
      <c r="AP324" s="49"/>
      <c r="AQ324" s="49"/>
      <c r="AR324" s="49"/>
      <c r="AS324" s="49"/>
      <c r="AT324" s="404"/>
      <c r="AU324" s="48"/>
      <c r="AV324" s="16"/>
      <c r="AW324" s="16"/>
    </row>
    <row r="325" spans="1:49">
      <c r="A325" s="25"/>
      <c r="B325" s="24"/>
      <c r="C325" s="22"/>
      <c r="D325" s="16"/>
      <c r="AK325" s="16"/>
      <c r="AP325" s="49"/>
      <c r="AQ325" s="49"/>
      <c r="AR325" s="49"/>
      <c r="AS325" s="49"/>
      <c r="AT325" s="404"/>
      <c r="AU325" s="48"/>
      <c r="AV325" s="16"/>
      <c r="AW325" s="16"/>
    </row>
    <row r="326" spans="1:49">
      <c r="A326" s="25"/>
      <c r="B326" s="24"/>
      <c r="C326" s="22"/>
      <c r="D326" s="16"/>
      <c r="AK326" s="16"/>
      <c r="AP326" s="49"/>
      <c r="AQ326" s="49"/>
      <c r="AR326" s="49"/>
      <c r="AS326" s="49"/>
      <c r="AT326" s="404"/>
      <c r="AU326" s="48"/>
      <c r="AV326" s="16"/>
      <c r="AW326" s="16"/>
    </row>
    <row r="327" spans="1:49">
      <c r="A327" s="25"/>
      <c r="B327" s="24"/>
      <c r="C327" s="22"/>
      <c r="D327" s="16"/>
      <c r="AK327" s="16"/>
      <c r="AP327" s="49"/>
      <c r="AQ327" s="49"/>
      <c r="AR327" s="49"/>
      <c r="AS327" s="49"/>
      <c r="AT327" s="404"/>
      <c r="AU327" s="48"/>
      <c r="AV327" s="16"/>
      <c r="AW327" s="16"/>
    </row>
    <row r="328" spans="1:49">
      <c r="A328" s="25"/>
      <c r="B328" s="24"/>
      <c r="C328" s="22"/>
      <c r="D328" s="16"/>
      <c r="AK328" s="16"/>
      <c r="AP328" s="49"/>
      <c r="AQ328" s="49"/>
      <c r="AR328" s="49"/>
      <c r="AS328" s="49"/>
      <c r="AT328" s="404"/>
      <c r="AU328" s="48"/>
      <c r="AV328" s="16"/>
      <c r="AW328" s="16"/>
    </row>
    <row r="329" spans="1:49">
      <c r="A329" s="25"/>
      <c r="B329" s="24"/>
      <c r="C329" s="22"/>
      <c r="D329" s="16"/>
      <c r="AK329" s="16"/>
      <c r="AP329" s="49"/>
      <c r="AQ329" s="49"/>
      <c r="AR329" s="49"/>
      <c r="AS329" s="49"/>
      <c r="AT329" s="404"/>
      <c r="AU329" s="48"/>
      <c r="AV329" s="16"/>
      <c r="AW329" s="16"/>
    </row>
    <row r="330" spans="1:49">
      <c r="A330" s="25"/>
      <c r="B330" s="24"/>
      <c r="C330" s="22"/>
      <c r="D330" s="16"/>
      <c r="AK330" s="16"/>
      <c r="AP330" s="49"/>
      <c r="AQ330" s="49"/>
      <c r="AR330" s="49"/>
      <c r="AS330" s="49"/>
      <c r="AT330" s="404"/>
      <c r="AU330" s="48"/>
      <c r="AV330" s="16"/>
      <c r="AW330" s="16"/>
    </row>
    <row r="331" spans="1:49">
      <c r="A331" s="25"/>
      <c r="B331" s="24"/>
      <c r="C331" s="22"/>
      <c r="D331" s="16"/>
      <c r="AK331" s="16"/>
      <c r="AP331" s="49"/>
      <c r="AQ331" s="49"/>
      <c r="AR331" s="49"/>
      <c r="AS331" s="49"/>
      <c r="AT331" s="404"/>
      <c r="AU331" s="48"/>
      <c r="AV331" s="16"/>
      <c r="AW331" s="16"/>
    </row>
    <row r="332" spans="1:49">
      <c r="A332" s="25"/>
      <c r="B332" s="24"/>
      <c r="C332" s="22"/>
      <c r="D332" s="16"/>
      <c r="AK332" s="16"/>
      <c r="AP332" s="49"/>
      <c r="AQ332" s="49"/>
      <c r="AR332" s="49"/>
      <c r="AS332" s="49"/>
      <c r="AT332" s="404"/>
      <c r="AU332" s="48"/>
      <c r="AV332" s="16"/>
      <c r="AW332" s="16"/>
    </row>
    <row r="333" spans="1:49">
      <c r="A333" s="25"/>
      <c r="B333" s="24"/>
      <c r="C333" s="22"/>
      <c r="D333" s="16"/>
      <c r="AK333" s="16"/>
      <c r="AP333" s="49"/>
      <c r="AQ333" s="49"/>
      <c r="AR333" s="49"/>
      <c r="AS333" s="49"/>
      <c r="AT333" s="404"/>
      <c r="AU333" s="48"/>
      <c r="AV333" s="16"/>
      <c r="AW333" s="16"/>
    </row>
    <row r="334" spans="1:49">
      <c r="A334" s="25"/>
      <c r="B334" s="24"/>
      <c r="C334" s="22"/>
      <c r="D334" s="16"/>
      <c r="AK334" s="16"/>
      <c r="AP334" s="49"/>
      <c r="AQ334" s="49"/>
      <c r="AR334" s="49"/>
      <c r="AS334" s="49"/>
      <c r="AT334" s="404"/>
      <c r="AU334" s="48"/>
      <c r="AV334" s="16"/>
      <c r="AW334" s="16"/>
    </row>
    <row r="335" spans="1:49">
      <c r="A335" s="25"/>
      <c r="B335" s="24"/>
      <c r="C335" s="22"/>
      <c r="D335" s="16"/>
      <c r="AK335" s="16"/>
      <c r="AP335" s="49"/>
      <c r="AQ335" s="49"/>
      <c r="AR335" s="49"/>
      <c r="AS335" s="49"/>
      <c r="AT335" s="404"/>
      <c r="AU335" s="48"/>
      <c r="AV335" s="16"/>
      <c r="AW335" s="16"/>
    </row>
    <row r="336" spans="1:49">
      <c r="A336" s="25"/>
      <c r="B336" s="24"/>
      <c r="C336" s="22"/>
      <c r="D336" s="16"/>
      <c r="AK336" s="16"/>
      <c r="AP336" s="49"/>
      <c r="AQ336" s="49"/>
      <c r="AR336" s="49"/>
      <c r="AS336" s="49"/>
      <c r="AT336" s="404"/>
      <c r="AU336" s="48"/>
      <c r="AV336" s="16"/>
      <c r="AW336" s="16"/>
    </row>
    <row r="337" spans="1:49">
      <c r="A337" s="25"/>
      <c r="B337" s="24"/>
      <c r="C337" s="22"/>
      <c r="D337" s="16"/>
      <c r="AK337" s="16"/>
      <c r="AP337" s="49"/>
      <c r="AQ337" s="49"/>
      <c r="AR337" s="49"/>
      <c r="AS337" s="49"/>
      <c r="AT337" s="404"/>
      <c r="AU337" s="48"/>
      <c r="AV337" s="16"/>
      <c r="AW337" s="16"/>
    </row>
    <row r="338" spans="1:49">
      <c r="A338" s="25"/>
      <c r="B338" s="24"/>
      <c r="C338" s="22"/>
      <c r="D338" s="16"/>
      <c r="AK338" s="16"/>
      <c r="AP338" s="49"/>
      <c r="AQ338" s="49"/>
      <c r="AR338" s="49"/>
      <c r="AS338" s="49"/>
      <c r="AT338" s="404"/>
      <c r="AU338" s="48"/>
      <c r="AV338" s="16"/>
      <c r="AW338" s="16"/>
    </row>
    <row r="339" spans="1:49">
      <c r="A339" s="25"/>
      <c r="B339" s="24"/>
      <c r="C339" s="22"/>
      <c r="D339" s="16"/>
      <c r="AK339" s="16"/>
      <c r="AP339" s="49"/>
      <c r="AQ339" s="49"/>
      <c r="AR339" s="49"/>
      <c r="AS339" s="49"/>
      <c r="AT339" s="404"/>
      <c r="AU339" s="48"/>
      <c r="AV339" s="16"/>
      <c r="AW339" s="16"/>
    </row>
    <row r="340" spans="1:49">
      <c r="A340" s="25"/>
      <c r="B340" s="24"/>
      <c r="C340" s="22"/>
      <c r="D340" s="16"/>
      <c r="AK340" s="16"/>
      <c r="AP340" s="49"/>
      <c r="AQ340" s="49"/>
      <c r="AR340" s="49"/>
      <c r="AS340" s="49"/>
      <c r="AT340" s="404"/>
      <c r="AU340" s="48"/>
      <c r="AV340" s="16"/>
      <c r="AW340" s="16"/>
    </row>
    <row r="341" spans="1:49">
      <c r="A341" s="25"/>
      <c r="B341" s="24"/>
      <c r="C341" s="22"/>
      <c r="D341" s="16"/>
      <c r="AK341" s="16"/>
      <c r="AP341" s="49"/>
      <c r="AQ341" s="49"/>
      <c r="AR341" s="49"/>
      <c r="AS341" s="49"/>
      <c r="AT341" s="404"/>
      <c r="AU341" s="48"/>
      <c r="AV341" s="16"/>
      <c r="AW341" s="16"/>
    </row>
    <row r="342" spans="1:49">
      <c r="A342" s="25"/>
      <c r="B342" s="24"/>
      <c r="C342" s="22"/>
      <c r="D342" s="16"/>
      <c r="AK342" s="16"/>
      <c r="AP342" s="49"/>
      <c r="AQ342" s="49"/>
      <c r="AR342" s="49"/>
      <c r="AS342" s="49"/>
      <c r="AT342" s="404"/>
      <c r="AU342" s="48"/>
      <c r="AV342" s="16"/>
      <c r="AW342" s="16"/>
    </row>
    <row r="343" spans="1:49">
      <c r="A343" s="25"/>
      <c r="B343" s="24"/>
      <c r="C343" s="22"/>
      <c r="D343" s="16"/>
      <c r="AK343" s="16"/>
      <c r="AP343" s="49"/>
      <c r="AQ343" s="49"/>
      <c r="AR343" s="49"/>
      <c r="AS343" s="49"/>
      <c r="AT343" s="404"/>
      <c r="AU343" s="48"/>
      <c r="AV343" s="16"/>
      <c r="AW343" s="16"/>
    </row>
    <row r="344" spans="1:49">
      <c r="A344" s="25"/>
      <c r="B344" s="24"/>
      <c r="C344" s="22"/>
      <c r="D344" s="16"/>
      <c r="AK344" s="16"/>
      <c r="AP344" s="49"/>
      <c r="AQ344" s="49"/>
      <c r="AR344" s="49"/>
      <c r="AS344" s="49"/>
      <c r="AT344" s="404"/>
      <c r="AU344" s="48"/>
      <c r="AV344" s="16"/>
      <c r="AW344" s="16"/>
    </row>
    <row r="345" spans="1:49">
      <c r="A345" s="25"/>
      <c r="B345" s="24"/>
      <c r="C345" s="22"/>
      <c r="D345" s="16"/>
      <c r="AK345" s="16"/>
      <c r="AP345" s="49"/>
      <c r="AQ345" s="49"/>
      <c r="AR345" s="49"/>
      <c r="AS345" s="49"/>
      <c r="AT345" s="404"/>
      <c r="AU345" s="48"/>
      <c r="AV345" s="16"/>
      <c r="AW345" s="16"/>
    </row>
    <row r="346" spans="1:49">
      <c r="A346" s="25"/>
      <c r="B346" s="24"/>
      <c r="C346" s="22"/>
      <c r="D346" s="16"/>
      <c r="AK346" s="16"/>
      <c r="AP346" s="49"/>
      <c r="AQ346" s="49"/>
      <c r="AR346" s="49"/>
      <c r="AS346" s="49"/>
      <c r="AT346" s="404"/>
      <c r="AU346" s="48"/>
      <c r="AV346" s="16"/>
      <c r="AW346" s="16"/>
    </row>
    <row r="347" spans="1:49">
      <c r="A347" s="25"/>
      <c r="B347" s="24"/>
      <c r="C347" s="22"/>
      <c r="D347" s="16"/>
      <c r="AK347" s="16"/>
      <c r="AP347" s="49"/>
      <c r="AQ347" s="49"/>
      <c r="AR347" s="49"/>
      <c r="AS347" s="49"/>
      <c r="AT347" s="404"/>
      <c r="AU347" s="48"/>
      <c r="AV347" s="16"/>
      <c r="AW347" s="16"/>
    </row>
    <row r="348" spans="1:49">
      <c r="A348" s="25"/>
      <c r="B348" s="24"/>
      <c r="C348" s="22"/>
      <c r="D348" s="16"/>
      <c r="AK348" s="16"/>
      <c r="AP348" s="49"/>
      <c r="AQ348" s="49"/>
      <c r="AR348" s="49"/>
      <c r="AS348" s="49"/>
      <c r="AT348" s="404"/>
      <c r="AU348" s="48"/>
      <c r="AV348" s="16"/>
      <c r="AW348" s="16"/>
    </row>
    <row r="349" spans="1:49">
      <c r="A349" s="25"/>
      <c r="B349" s="24"/>
      <c r="C349" s="22"/>
      <c r="D349" s="16"/>
      <c r="AK349" s="16"/>
      <c r="AP349" s="49"/>
      <c r="AQ349" s="49"/>
      <c r="AR349" s="49"/>
      <c r="AS349" s="49"/>
      <c r="AT349" s="404"/>
      <c r="AU349" s="48"/>
      <c r="AV349" s="16"/>
      <c r="AW349" s="16"/>
    </row>
    <row r="350" spans="1:49">
      <c r="A350" s="25"/>
      <c r="B350" s="24"/>
      <c r="C350" s="22"/>
      <c r="D350" s="16"/>
      <c r="AK350" s="16"/>
      <c r="AP350" s="49"/>
      <c r="AQ350" s="49"/>
      <c r="AR350" s="49"/>
      <c r="AS350" s="49"/>
      <c r="AT350" s="404"/>
      <c r="AU350" s="48"/>
      <c r="AV350" s="16"/>
      <c r="AW350" s="16"/>
    </row>
    <row r="351" spans="1:49">
      <c r="A351" s="25"/>
      <c r="B351" s="24"/>
      <c r="C351" s="22"/>
      <c r="D351" s="16"/>
      <c r="AK351" s="16"/>
      <c r="AP351" s="49"/>
      <c r="AQ351" s="49"/>
      <c r="AR351" s="49"/>
      <c r="AS351" s="49"/>
      <c r="AT351" s="404"/>
      <c r="AU351" s="48"/>
      <c r="AV351" s="16"/>
      <c r="AW351" s="16"/>
    </row>
    <row r="352" spans="1:49">
      <c r="A352" s="25"/>
      <c r="B352" s="24"/>
      <c r="C352" s="22"/>
      <c r="D352" s="16"/>
      <c r="AK352" s="16"/>
      <c r="AP352" s="49"/>
      <c r="AQ352" s="49"/>
      <c r="AR352" s="49"/>
      <c r="AS352" s="49"/>
      <c r="AT352" s="404"/>
      <c r="AU352" s="48"/>
      <c r="AV352" s="16"/>
      <c r="AW352" s="16"/>
    </row>
    <row r="353" spans="1:49">
      <c r="A353" s="25"/>
      <c r="B353" s="24"/>
      <c r="C353" s="22"/>
      <c r="D353" s="16"/>
      <c r="AK353" s="16"/>
      <c r="AP353" s="49"/>
      <c r="AQ353" s="49"/>
      <c r="AR353" s="49"/>
      <c r="AS353" s="49"/>
      <c r="AT353" s="404"/>
      <c r="AU353" s="48"/>
      <c r="AV353" s="16"/>
      <c r="AW353" s="16"/>
    </row>
    <row r="354" spans="1:49">
      <c r="A354" s="25"/>
      <c r="B354" s="24"/>
      <c r="C354" s="22"/>
      <c r="D354" s="16"/>
      <c r="AK354" s="16"/>
      <c r="AP354" s="49"/>
      <c r="AQ354" s="49"/>
      <c r="AR354" s="49"/>
      <c r="AS354" s="49"/>
      <c r="AT354" s="404"/>
      <c r="AU354" s="48"/>
      <c r="AV354" s="16"/>
      <c r="AW354" s="16"/>
    </row>
    <row r="355" spans="1:49">
      <c r="A355" s="25"/>
      <c r="B355" s="24"/>
      <c r="C355" s="22"/>
      <c r="D355" s="16"/>
      <c r="AK355" s="16"/>
      <c r="AP355" s="49"/>
      <c r="AQ355" s="49"/>
      <c r="AR355" s="49"/>
      <c r="AS355" s="49"/>
      <c r="AT355" s="404"/>
      <c r="AU355" s="48"/>
      <c r="AV355" s="16"/>
      <c r="AW355" s="16"/>
    </row>
    <row r="356" spans="1:49">
      <c r="A356" s="25"/>
      <c r="B356" s="24"/>
      <c r="C356" s="22"/>
      <c r="D356" s="16"/>
      <c r="AK356" s="16"/>
      <c r="AP356" s="49"/>
      <c r="AQ356" s="49"/>
      <c r="AR356" s="49"/>
      <c r="AS356" s="49"/>
      <c r="AT356" s="404"/>
      <c r="AU356" s="48"/>
      <c r="AV356" s="16"/>
      <c r="AW356" s="16"/>
    </row>
    <row r="357" spans="1:49">
      <c r="A357" s="25"/>
      <c r="B357" s="24"/>
      <c r="C357" s="22"/>
      <c r="D357" s="16"/>
      <c r="AK357" s="16"/>
      <c r="AP357" s="49"/>
      <c r="AQ357" s="49"/>
      <c r="AR357" s="49"/>
      <c r="AS357" s="49"/>
      <c r="AT357" s="404"/>
      <c r="AU357" s="48"/>
      <c r="AV357" s="16"/>
      <c r="AW357" s="16"/>
    </row>
    <row r="358" spans="1:49">
      <c r="A358" s="25"/>
      <c r="B358" s="24"/>
      <c r="C358" s="22"/>
      <c r="D358" s="16"/>
      <c r="AK358" s="16"/>
      <c r="AP358" s="49"/>
      <c r="AQ358" s="49"/>
      <c r="AR358" s="49"/>
      <c r="AS358" s="49"/>
      <c r="AT358" s="404"/>
      <c r="AU358" s="48"/>
      <c r="AV358" s="16"/>
      <c r="AW358" s="16"/>
    </row>
    <row r="359" spans="1:49">
      <c r="A359" s="25"/>
      <c r="B359" s="24"/>
      <c r="C359" s="22"/>
      <c r="D359" s="16"/>
      <c r="AK359" s="16"/>
      <c r="AP359" s="49"/>
      <c r="AQ359" s="49"/>
      <c r="AR359" s="49"/>
      <c r="AS359" s="49"/>
      <c r="AT359" s="404"/>
      <c r="AU359" s="48"/>
      <c r="AV359" s="16"/>
      <c r="AW359" s="16"/>
    </row>
    <row r="360" spans="1:49">
      <c r="A360" s="25"/>
      <c r="B360" s="24"/>
      <c r="C360" s="22"/>
      <c r="D360" s="16"/>
      <c r="AK360" s="16"/>
      <c r="AP360" s="49"/>
      <c r="AQ360" s="49"/>
      <c r="AR360" s="49"/>
      <c r="AS360" s="49"/>
      <c r="AT360" s="404"/>
      <c r="AU360" s="48"/>
      <c r="AV360" s="16"/>
      <c r="AW360" s="16"/>
    </row>
    <row r="361" spans="1:49">
      <c r="A361" s="25"/>
      <c r="B361" s="24"/>
      <c r="C361" s="22"/>
      <c r="D361" s="16"/>
      <c r="AK361" s="16"/>
      <c r="AP361" s="49"/>
      <c r="AQ361" s="49"/>
      <c r="AR361" s="49"/>
      <c r="AS361" s="49"/>
      <c r="AT361" s="404"/>
      <c r="AU361" s="48"/>
      <c r="AV361" s="16"/>
      <c r="AW361" s="16"/>
    </row>
    <row r="362" spans="1:49">
      <c r="A362" s="25"/>
      <c r="B362" s="24"/>
      <c r="C362" s="22"/>
      <c r="D362" s="16"/>
      <c r="AK362" s="16"/>
      <c r="AP362" s="49"/>
      <c r="AQ362" s="49"/>
      <c r="AR362" s="49"/>
      <c r="AS362" s="49"/>
      <c r="AT362" s="404"/>
      <c r="AU362" s="48"/>
      <c r="AV362" s="16"/>
      <c r="AW362" s="16"/>
    </row>
    <row r="363" spans="1:49">
      <c r="A363" s="25"/>
      <c r="B363" s="24"/>
      <c r="C363" s="22"/>
      <c r="D363" s="16"/>
      <c r="AK363" s="16"/>
      <c r="AP363" s="49"/>
      <c r="AQ363" s="49"/>
      <c r="AR363" s="49"/>
      <c r="AS363" s="49"/>
      <c r="AT363" s="404"/>
      <c r="AU363" s="48"/>
      <c r="AV363" s="16"/>
      <c r="AW363" s="16"/>
    </row>
    <row r="364" spans="1:49">
      <c r="A364" s="25"/>
      <c r="B364" s="24"/>
      <c r="C364" s="22"/>
      <c r="D364" s="16"/>
      <c r="AK364" s="16"/>
      <c r="AP364" s="49"/>
      <c r="AQ364" s="49"/>
      <c r="AR364" s="49"/>
      <c r="AS364" s="49"/>
      <c r="AT364" s="404"/>
      <c r="AU364" s="48"/>
      <c r="AV364" s="16"/>
      <c r="AW364" s="16"/>
    </row>
    <row r="365" spans="1:49">
      <c r="A365" s="25"/>
      <c r="B365" s="24"/>
      <c r="C365" s="22"/>
      <c r="D365" s="16"/>
      <c r="AK365" s="16"/>
      <c r="AP365" s="49"/>
      <c r="AQ365" s="49"/>
      <c r="AR365" s="49"/>
      <c r="AS365" s="49"/>
      <c r="AT365" s="404"/>
      <c r="AU365" s="48"/>
      <c r="AV365" s="16"/>
      <c r="AW365" s="16"/>
    </row>
    <row r="366" spans="1:49">
      <c r="A366" s="25"/>
      <c r="B366" s="24"/>
      <c r="C366" s="22"/>
      <c r="D366" s="16"/>
      <c r="AK366" s="16"/>
      <c r="AP366" s="49"/>
      <c r="AQ366" s="49"/>
      <c r="AR366" s="49"/>
      <c r="AS366" s="49"/>
      <c r="AT366" s="404"/>
      <c r="AU366" s="48"/>
      <c r="AV366" s="16"/>
      <c r="AW366" s="16"/>
    </row>
    <row r="367" spans="1:49">
      <c r="A367" s="25"/>
      <c r="B367" s="24"/>
      <c r="C367" s="22"/>
      <c r="D367" s="16"/>
      <c r="AK367" s="16"/>
      <c r="AP367" s="49"/>
      <c r="AQ367" s="49"/>
      <c r="AR367" s="49"/>
      <c r="AS367" s="49"/>
      <c r="AT367" s="404"/>
      <c r="AU367" s="48"/>
      <c r="AV367" s="16"/>
      <c r="AW367" s="16"/>
    </row>
    <row r="368" spans="1:49">
      <c r="A368" s="25"/>
      <c r="B368" s="24"/>
      <c r="C368" s="22"/>
      <c r="D368" s="16"/>
      <c r="AK368" s="16"/>
      <c r="AP368" s="49"/>
      <c r="AQ368" s="49"/>
      <c r="AR368" s="49"/>
      <c r="AS368" s="49"/>
      <c r="AT368" s="404"/>
      <c r="AU368" s="48"/>
      <c r="AV368" s="16"/>
      <c r="AW368" s="16"/>
    </row>
    <row r="369" spans="1:49">
      <c r="A369" s="25"/>
      <c r="B369" s="24"/>
      <c r="C369" s="22"/>
      <c r="D369" s="16"/>
      <c r="AK369" s="16"/>
      <c r="AP369" s="49"/>
      <c r="AQ369" s="49"/>
      <c r="AR369" s="49"/>
      <c r="AS369" s="49"/>
      <c r="AT369" s="404"/>
      <c r="AU369" s="48"/>
      <c r="AV369" s="16"/>
      <c r="AW369" s="16"/>
    </row>
    <row r="370" spans="1:49">
      <c r="A370" s="25"/>
      <c r="B370" s="24"/>
      <c r="C370" s="22"/>
      <c r="D370" s="16"/>
      <c r="AK370" s="16"/>
      <c r="AP370" s="49"/>
      <c r="AQ370" s="49"/>
      <c r="AR370" s="49"/>
      <c r="AS370" s="49"/>
      <c r="AT370" s="404"/>
      <c r="AU370" s="48"/>
      <c r="AV370" s="16"/>
      <c r="AW370" s="16"/>
    </row>
    <row r="371" spans="1:49">
      <c r="A371" s="25"/>
      <c r="B371" s="24"/>
      <c r="C371" s="22"/>
      <c r="D371" s="16"/>
      <c r="AK371" s="16"/>
      <c r="AP371" s="49"/>
      <c r="AQ371" s="49"/>
      <c r="AR371" s="49"/>
      <c r="AS371" s="49"/>
      <c r="AT371" s="404"/>
      <c r="AU371" s="48"/>
      <c r="AV371" s="16"/>
      <c r="AW371" s="16"/>
    </row>
    <row r="372" spans="1:49">
      <c r="A372" s="25"/>
      <c r="B372" s="24"/>
      <c r="C372" s="22"/>
      <c r="D372" s="16"/>
      <c r="AK372" s="16"/>
      <c r="AP372" s="49"/>
      <c r="AQ372" s="49"/>
      <c r="AR372" s="49"/>
      <c r="AS372" s="49"/>
      <c r="AT372" s="404"/>
      <c r="AU372" s="48"/>
      <c r="AV372" s="16"/>
      <c r="AW372" s="16"/>
    </row>
    <row r="373" spans="1:49">
      <c r="A373" s="25"/>
      <c r="B373" s="24"/>
      <c r="C373" s="22"/>
      <c r="D373" s="16"/>
      <c r="AK373" s="16"/>
      <c r="AP373" s="49"/>
      <c r="AQ373" s="49"/>
      <c r="AR373" s="49"/>
      <c r="AS373" s="49"/>
      <c r="AT373" s="404"/>
      <c r="AU373" s="48"/>
      <c r="AV373" s="16"/>
      <c r="AW373" s="16"/>
    </row>
    <row r="374" spans="1:49">
      <c r="A374" s="25"/>
      <c r="B374" s="24"/>
      <c r="C374" s="22"/>
      <c r="D374" s="16"/>
      <c r="AK374" s="16"/>
      <c r="AP374" s="49"/>
      <c r="AQ374" s="49"/>
      <c r="AR374" s="49"/>
      <c r="AS374" s="49"/>
      <c r="AT374" s="404"/>
      <c r="AU374" s="48"/>
      <c r="AV374" s="16"/>
      <c r="AW374" s="16"/>
    </row>
    <row r="375" spans="1:49">
      <c r="A375" s="25"/>
      <c r="B375" s="24"/>
      <c r="C375" s="22"/>
      <c r="D375" s="16"/>
      <c r="AK375" s="16"/>
      <c r="AP375" s="49"/>
      <c r="AQ375" s="49"/>
      <c r="AR375" s="49"/>
      <c r="AS375" s="49"/>
      <c r="AT375" s="404"/>
      <c r="AU375" s="48"/>
      <c r="AV375" s="16"/>
      <c r="AW375" s="16"/>
    </row>
    <row r="376" spans="1:49">
      <c r="A376" s="25"/>
      <c r="B376" s="24"/>
      <c r="C376" s="22"/>
      <c r="D376" s="16"/>
      <c r="AK376" s="16"/>
      <c r="AP376" s="49"/>
      <c r="AQ376" s="49"/>
      <c r="AR376" s="49"/>
      <c r="AS376" s="49"/>
      <c r="AT376" s="404"/>
      <c r="AU376" s="48"/>
      <c r="AV376" s="16"/>
      <c r="AW376" s="16"/>
    </row>
    <row r="377" spans="1:49">
      <c r="A377" s="25"/>
      <c r="B377" s="24"/>
      <c r="C377" s="22"/>
      <c r="D377" s="16"/>
      <c r="AK377" s="16"/>
      <c r="AP377" s="49"/>
      <c r="AQ377" s="49"/>
      <c r="AR377" s="49"/>
      <c r="AS377" s="49"/>
      <c r="AT377" s="404"/>
      <c r="AU377" s="48"/>
      <c r="AV377" s="16"/>
      <c r="AW377" s="16"/>
    </row>
    <row r="378" spans="1:49">
      <c r="A378" s="25"/>
      <c r="B378" s="24"/>
      <c r="C378" s="22"/>
      <c r="D378" s="16"/>
      <c r="AK378" s="16"/>
      <c r="AP378" s="49"/>
      <c r="AQ378" s="49"/>
      <c r="AR378" s="49"/>
      <c r="AS378" s="49"/>
      <c r="AT378" s="404"/>
      <c r="AU378" s="48"/>
      <c r="AV378" s="16"/>
      <c r="AW378" s="16"/>
    </row>
    <row r="379" spans="1:49">
      <c r="A379" s="25"/>
      <c r="B379" s="24"/>
      <c r="C379" s="22"/>
      <c r="D379" s="16"/>
      <c r="AK379" s="16"/>
      <c r="AP379" s="49"/>
      <c r="AQ379" s="49"/>
      <c r="AR379" s="49"/>
      <c r="AS379" s="49"/>
      <c r="AT379" s="404"/>
      <c r="AU379" s="48"/>
      <c r="AV379" s="16"/>
      <c r="AW379" s="16"/>
    </row>
    <row r="380" spans="1:49">
      <c r="A380" s="25"/>
      <c r="B380" s="24"/>
      <c r="C380" s="22"/>
      <c r="D380" s="16"/>
      <c r="AK380" s="16"/>
      <c r="AP380" s="49"/>
      <c r="AQ380" s="49"/>
      <c r="AR380" s="49"/>
      <c r="AS380" s="49"/>
      <c r="AT380" s="404"/>
      <c r="AU380" s="48"/>
      <c r="AV380" s="16"/>
      <c r="AW380" s="16"/>
    </row>
    <row r="381" spans="1:49">
      <c r="A381" s="25"/>
      <c r="B381" s="24"/>
      <c r="C381" s="22"/>
      <c r="D381" s="16"/>
      <c r="AK381" s="16"/>
      <c r="AP381" s="49"/>
      <c r="AQ381" s="49"/>
      <c r="AR381" s="49"/>
      <c r="AS381" s="49"/>
      <c r="AT381" s="404"/>
      <c r="AU381" s="48"/>
      <c r="AV381" s="16"/>
      <c r="AW381" s="16"/>
    </row>
    <row r="382" spans="1:49">
      <c r="A382" s="25"/>
      <c r="B382" s="24"/>
      <c r="C382" s="22"/>
      <c r="D382" s="16"/>
      <c r="AK382" s="16"/>
      <c r="AP382" s="49"/>
      <c r="AQ382" s="49"/>
      <c r="AR382" s="49"/>
      <c r="AS382" s="49"/>
      <c r="AT382" s="404"/>
      <c r="AU382" s="48"/>
      <c r="AV382" s="16"/>
      <c r="AW382" s="16"/>
    </row>
    <row r="383" spans="1:49">
      <c r="A383" s="25"/>
      <c r="B383" s="24"/>
      <c r="C383" s="22"/>
      <c r="D383" s="16"/>
      <c r="AK383" s="16"/>
      <c r="AP383" s="49"/>
      <c r="AQ383" s="49"/>
      <c r="AR383" s="49"/>
      <c r="AS383" s="49"/>
      <c r="AT383" s="404"/>
      <c r="AU383" s="48"/>
      <c r="AV383" s="16"/>
      <c r="AW383" s="16"/>
    </row>
    <row r="384" spans="1:49">
      <c r="A384" s="25"/>
      <c r="B384" s="24"/>
      <c r="C384" s="22"/>
      <c r="D384" s="16"/>
      <c r="AK384" s="16"/>
      <c r="AP384" s="49"/>
      <c r="AQ384" s="49"/>
      <c r="AR384" s="49"/>
      <c r="AS384" s="49"/>
      <c r="AT384" s="404"/>
      <c r="AU384" s="48"/>
      <c r="AV384" s="16"/>
      <c r="AW384" s="16"/>
    </row>
    <row r="385" spans="1:49">
      <c r="A385" s="25"/>
      <c r="B385" s="24"/>
      <c r="C385" s="22"/>
      <c r="D385" s="16"/>
      <c r="AK385" s="16"/>
      <c r="AP385" s="49"/>
      <c r="AQ385" s="49"/>
      <c r="AR385" s="49"/>
      <c r="AS385" s="49"/>
      <c r="AT385" s="404"/>
      <c r="AU385" s="48"/>
      <c r="AV385" s="16"/>
      <c r="AW385" s="16"/>
    </row>
    <row r="386" spans="1:49">
      <c r="A386" s="25"/>
      <c r="B386" s="24"/>
      <c r="C386" s="22"/>
      <c r="D386" s="16"/>
      <c r="AK386" s="16"/>
      <c r="AP386" s="49"/>
      <c r="AQ386" s="49"/>
      <c r="AR386" s="49"/>
      <c r="AS386" s="49"/>
      <c r="AT386" s="404"/>
      <c r="AU386" s="48"/>
      <c r="AV386" s="16"/>
      <c r="AW386" s="16"/>
    </row>
    <row r="387" spans="1:49">
      <c r="A387" s="25"/>
      <c r="B387" s="24"/>
      <c r="C387" s="22"/>
      <c r="D387" s="16"/>
      <c r="AK387" s="16"/>
      <c r="AP387" s="49"/>
      <c r="AQ387" s="49"/>
      <c r="AR387" s="49"/>
      <c r="AS387" s="49"/>
      <c r="AT387" s="404"/>
      <c r="AU387" s="48"/>
      <c r="AV387" s="16"/>
      <c r="AW387" s="16"/>
    </row>
    <row r="388" spans="1:49">
      <c r="A388" s="25"/>
      <c r="B388" s="24"/>
      <c r="C388" s="22"/>
      <c r="D388" s="16"/>
      <c r="AK388" s="16"/>
      <c r="AP388" s="49"/>
      <c r="AQ388" s="49"/>
      <c r="AR388" s="49"/>
      <c r="AS388" s="49"/>
      <c r="AT388" s="404"/>
      <c r="AU388" s="48"/>
      <c r="AV388" s="16"/>
      <c r="AW388" s="16"/>
    </row>
    <row r="389" spans="1:49">
      <c r="A389" s="25"/>
      <c r="B389" s="24"/>
      <c r="C389" s="22"/>
      <c r="D389" s="16"/>
      <c r="AK389" s="16"/>
      <c r="AP389" s="49"/>
      <c r="AQ389" s="49"/>
      <c r="AR389" s="49"/>
      <c r="AS389" s="49"/>
      <c r="AT389" s="404"/>
      <c r="AU389" s="48"/>
      <c r="AV389" s="16"/>
      <c r="AW389" s="16"/>
    </row>
    <row r="390" spans="1:49">
      <c r="A390" s="25"/>
      <c r="B390" s="24"/>
      <c r="C390" s="22"/>
      <c r="D390" s="16"/>
      <c r="AK390" s="16"/>
      <c r="AP390" s="49"/>
      <c r="AQ390" s="49"/>
      <c r="AR390" s="49"/>
      <c r="AS390" s="49"/>
      <c r="AT390" s="404"/>
      <c r="AU390" s="48"/>
      <c r="AV390" s="16"/>
      <c r="AW390" s="16"/>
    </row>
    <row r="391" spans="1:49">
      <c r="A391" s="25"/>
      <c r="B391" s="24"/>
      <c r="C391" s="22"/>
      <c r="D391" s="16"/>
      <c r="AK391" s="16"/>
      <c r="AP391" s="49"/>
      <c r="AQ391" s="49"/>
      <c r="AR391" s="49"/>
      <c r="AS391" s="49"/>
      <c r="AT391" s="404"/>
      <c r="AU391" s="48"/>
      <c r="AV391" s="16"/>
      <c r="AW391" s="16"/>
    </row>
    <row r="392" spans="1:49">
      <c r="A392" s="25"/>
      <c r="B392" s="24"/>
      <c r="C392" s="22"/>
      <c r="D392" s="16"/>
      <c r="AK392" s="16"/>
      <c r="AP392" s="49"/>
      <c r="AQ392" s="49"/>
      <c r="AR392" s="49"/>
      <c r="AS392" s="49"/>
      <c r="AT392" s="404"/>
      <c r="AU392" s="48"/>
      <c r="AV392" s="16"/>
      <c r="AW392" s="16"/>
    </row>
    <row r="393" spans="1:49">
      <c r="A393" s="25"/>
      <c r="B393" s="24"/>
      <c r="C393" s="22"/>
      <c r="D393" s="16"/>
      <c r="AK393" s="16"/>
      <c r="AP393" s="49"/>
      <c r="AQ393" s="49"/>
      <c r="AR393" s="49"/>
      <c r="AS393" s="49"/>
      <c r="AT393" s="404"/>
      <c r="AU393" s="48"/>
      <c r="AV393" s="16"/>
      <c r="AW393" s="16"/>
    </row>
    <row r="394" spans="1:49">
      <c r="A394" s="25"/>
      <c r="B394" s="24"/>
      <c r="C394" s="22"/>
      <c r="D394" s="16"/>
      <c r="AK394" s="16"/>
      <c r="AP394" s="49"/>
      <c r="AQ394" s="49"/>
      <c r="AR394" s="49"/>
      <c r="AS394" s="49"/>
      <c r="AT394" s="404"/>
      <c r="AU394" s="48"/>
      <c r="AV394" s="16"/>
      <c r="AW394" s="16"/>
    </row>
    <row r="395" spans="1:49">
      <c r="A395" s="25"/>
      <c r="B395" s="24"/>
      <c r="C395" s="22"/>
      <c r="D395" s="16"/>
      <c r="AK395" s="16"/>
      <c r="AP395" s="49"/>
      <c r="AQ395" s="49"/>
      <c r="AR395" s="49"/>
      <c r="AS395" s="49"/>
      <c r="AT395" s="404"/>
      <c r="AU395" s="48"/>
      <c r="AV395" s="16"/>
      <c r="AW395" s="16"/>
    </row>
    <row r="396" spans="1:49">
      <c r="A396" s="25"/>
      <c r="B396" s="24"/>
      <c r="C396" s="22"/>
      <c r="D396" s="16"/>
      <c r="AK396" s="16"/>
      <c r="AP396" s="49"/>
      <c r="AQ396" s="49"/>
      <c r="AR396" s="49"/>
      <c r="AS396" s="49"/>
      <c r="AT396" s="404"/>
      <c r="AU396" s="48"/>
      <c r="AV396" s="16"/>
      <c r="AW396" s="16"/>
    </row>
    <row r="397" spans="1:49">
      <c r="A397" s="25"/>
      <c r="B397" s="24"/>
      <c r="C397" s="22"/>
      <c r="D397" s="16"/>
      <c r="AK397" s="16"/>
      <c r="AP397" s="49"/>
      <c r="AQ397" s="49"/>
      <c r="AR397" s="49"/>
      <c r="AS397" s="49"/>
      <c r="AT397" s="404"/>
      <c r="AU397" s="48"/>
      <c r="AV397" s="16"/>
      <c r="AW397" s="16"/>
    </row>
    <row r="398" spans="1:49">
      <c r="A398" s="25"/>
      <c r="B398" s="24"/>
      <c r="C398" s="22"/>
      <c r="D398" s="16"/>
      <c r="AK398" s="16"/>
      <c r="AP398" s="49"/>
      <c r="AQ398" s="49"/>
      <c r="AR398" s="49"/>
      <c r="AS398" s="49"/>
      <c r="AT398" s="404"/>
      <c r="AU398" s="48"/>
      <c r="AV398" s="16"/>
      <c r="AW398" s="16"/>
    </row>
    <row r="399" spans="1:49">
      <c r="A399" s="25"/>
      <c r="B399" s="24"/>
      <c r="C399" s="22"/>
      <c r="D399" s="16"/>
      <c r="AK399" s="16"/>
      <c r="AP399" s="49"/>
      <c r="AQ399" s="49"/>
      <c r="AR399" s="49"/>
      <c r="AS399" s="49"/>
      <c r="AT399" s="404"/>
      <c r="AU399" s="48"/>
      <c r="AV399" s="16"/>
      <c r="AW399" s="16"/>
    </row>
    <row r="400" spans="1:49">
      <c r="A400" s="25"/>
      <c r="B400" s="24"/>
      <c r="C400" s="22"/>
      <c r="D400" s="16"/>
      <c r="AK400" s="16"/>
      <c r="AP400" s="49"/>
      <c r="AQ400" s="49"/>
      <c r="AR400" s="49"/>
      <c r="AS400" s="49"/>
      <c r="AT400" s="404"/>
      <c r="AU400" s="48"/>
      <c r="AV400" s="16"/>
      <c r="AW400" s="16"/>
    </row>
    <row r="401" spans="1:49">
      <c r="A401" s="25"/>
      <c r="B401" s="24"/>
      <c r="C401" s="22"/>
      <c r="D401" s="16"/>
      <c r="AK401" s="16"/>
      <c r="AP401" s="49"/>
      <c r="AQ401" s="49"/>
      <c r="AR401" s="49"/>
      <c r="AS401" s="49"/>
      <c r="AT401" s="404"/>
      <c r="AU401" s="48"/>
      <c r="AV401" s="16"/>
      <c r="AW401" s="16"/>
    </row>
    <row r="402" spans="1:49">
      <c r="A402" s="25"/>
      <c r="B402" s="24"/>
      <c r="C402" s="22"/>
      <c r="D402" s="16"/>
      <c r="AK402" s="16"/>
      <c r="AP402" s="49"/>
      <c r="AQ402" s="49"/>
      <c r="AR402" s="49"/>
      <c r="AS402" s="49"/>
      <c r="AT402" s="404"/>
      <c r="AU402" s="48"/>
      <c r="AV402" s="16"/>
      <c r="AW402" s="16"/>
    </row>
    <row r="403" spans="1:49">
      <c r="A403" s="25"/>
      <c r="B403" s="24"/>
      <c r="C403" s="22"/>
      <c r="D403" s="16"/>
      <c r="AK403" s="16"/>
      <c r="AP403" s="49"/>
      <c r="AQ403" s="49"/>
      <c r="AR403" s="49"/>
      <c r="AS403" s="49"/>
      <c r="AT403" s="404"/>
      <c r="AU403" s="48"/>
      <c r="AV403" s="16"/>
      <c r="AW403" s="16"/>
    </row>
    <row r="404" spans="1:49">
      <c r="A404" s="25"/>
      <c r="B404" s="24"/>
      <c r="C404" s="22"/>
      <c r="D404" s="16"/>
      <c r="AK404" s="16"/>
      <c r="AP404" s="49"/>
      <c r="AQ404" s="49"/>
      <c r="AR404" s="49"/>
      <c r="AS404" s="49"/>
      <c r="AT404" s="404"/>
      <c r="AU404" s="48"/>
      <c r="AV404" s="16"/>
      <c r="AW404" s="16"/>
    </row>
    <row r="405" spans="1:49">
      <c r="A405" s="25"/>
      <c r="B405" s="24"/>
      <c r="C405" s="22"/>
      <c r="D405" s="16"/>
      <c r="AK405" s="16"/>
      <c r="AP405" s="49"/>
      <c r="AQ405" s="49"/>
      <c r="AR405" s="49"/>
      <c r="AS405" s="49"/>
      <c r="AT405" s="404"/>
      <c r="AU405" s="48"/>
      <c r="AV405" s="16"/>
      <c r="AW405" s="16"/>
    </row>
    <row r="406" spans="1:49">
      <c r="A406" s="25"/>
      <c r="B406" s="24"/>
      <c r="C406" s="22"/>
      <c r="D406" s="16"/>
      <c r="AK406" s="16"/>
      <c r="AP406" s="49"/>
      <c r="AQ406" s="49"/>
      <c r="AR406" s="49"/>
      <c r="AS406" s="49"/>
      <c r="AT406" s="404"/>
      <c r="AU406" s="48"/>
      <c r="AV406" s="16"/>
      <c r="AW406" s="16"/>
    </row>
    <row r="407" spans="1:49">
      <c r="A407" s="25"/>
      <c r="B407" s="24"/>
      <c r="C407" s="22"/>
      <c r="D407" s="16"/>
      <c r="AK407" s="16"/>
      <c r="AP407" s="49"/>
      <c r="AQ407" s="49"/>
      <c r="AR407" s="49"/>
      <c r="AS407" s="49"/>
      <c r="AT407" s="404"/>
      <c r="AU407" s="48"/>
      <c r="AV407" s="16"/>
      <c r="AW407" s="16"/>
    </row>
    <row r="408" spans="1:49">
      <c r="A408" s="25"/>
      <c r="B408" s="24"/>
      <c r="C408" s="22"/>
      <c r="D408" s="16"/>
      <c r="AK408" s="16"/>
      <c r="AP408" s="49"/>
      <c r="AQ408" s="49"/>
      <c r="AR408" s="49"/>
      <c r="AS408" s="49"/>
      <c r="AT408" s="404"/>
      <c r="AU408" s="48"/>
      <c r="AV408" s="16"/>
      <c r="AW408" s="16"/>
    </row>
    <row r="409" spans="1:49">
      <c r="A409" s="25"/>
      <c r="B409" s="24"/>
      <c r="C409" s="22"/>
      <c r="D409" s="16"/>
      <c r="AK409" s="16"/>
      <c r="AP409" s="49"/>
      <c r="AQ409" s="49"/>
      <c r="AR409" s="49"/>
      <c r="AS409" s="49"/>
      <c r="AT409" s="404"/>
      <c r="AU409" s="48"/>
      <c r="AV409" s="16"/>
      <c r="AW409" s="16"/>
    </row>
    <row r="410" spans="1:49">
      <c r="A410" s="25"/>
      <c r="B410" s="24"/>
      <c r="C410" s="22"/>
      <c r="D410" s="16"/>
      <c r="AK410" s="16"/>
      <c r="AP410" s="49"/>
      <c r="AQ410" s="49"/>
      <c r="AR410" s="49"/>
      <c r="AS410" s="49"/>
      <c r="AT410" s="404"/>
      <c r="AU410" s="48"/>
      <c r="AV410" s="16"/>
      <c r="AW410" s="16"/>
    </row>
    <row r="411" spans="1:49">
      <c r="A411" s="25"/>
      <c r="B411" s="24"/>
      <c r="C411" s="22"/>
      <c r="D411" s="16"/>
      <c r="AK411" s="16"/>
      <c r="AP411" s="49"/>
      <c r="AQ411" s="49"/>
      <c r="AR411" s="49"/>
      <c r="AS411" s="49"/>
      <c r="AT411" s="404"/>
      <c r="AU411" s="48"/>
      <c r="AV411" s="16"/>
      <c r="AW411" s="16"/>
    </row>
    <row r="412" spans="1:49">
      <c r="A412" s="25"/>
      <c r="B412" s="24"/>
      <c r="C412" s="22"/>
      <c r="D412" s="16"/>
      <c r="AK412" s="16"/>
      <c r="AP412" s="49"/>
      <c r="AQ412" s="49"/>
      <c r="AR412" s="49"/>
      <c r="AS412" s="49"/>
      <c r="AT412" s="404"/>
      <c r="AU412" s="48"/>
      <c r="AV412" s="16"/>
      <c r="AW412" s="16"/>
    </row>
    <row r="413" spans="1:49">
      <c r="A413" s="25"/>
      <c r="B413" s="24"/>
      <c r="C413" s="22"/>
      <c r="D413" s="16"/>
      <c r="AK413" s="16"/>
      <c r="AP413" s="49"/>
      <c r="AQ413" s="49"/>
      <c r="AR413" s="49"/>
      <c r="AS413" s="49"/>
      <c r="AT413" s="404"/>
      <c r="AU413" s="48"/>
      <c r="AV413" s="16"/>
      <c r="AW413" s="16"/>
    </row>
    <row r="414" spans="1:49">
      <c r="A414" s="25"/>
      <c r="B414" s="24"/>
      <c r="C414" s="22"/>
      <c r="D414" s="16"/>
      <c r="AK414" s="16"/>
      <c r="AP414" s="49"/>
      <c r="AQ414" s="49"/>
      <c r="AR414" s="49"/>
      <c r="AS414" s="49"/>
      <c r="AT414" s="404"/>
      <c r="AU414" s="48"/>
      <c r="AV414" s="16"/>
      <c r="AW414" s="16"/>
    </row>
    <row r="415" spans="1:49">
      <c r="A415" s="25"/>
      <c r="B415" s="24"/>
      <c r="C415" s="22"/>
      <c r="D415" s="16"/>
      <c r="AK415" s="16"/>
      <c r="AP415" s="49"/>
      <c r="AQ415" s="49"/>
      <c r="AR415" s="49"/>
      <c r="AS415" s="49"/>
      <c r="AT415" s="404"/>
      <c r="AU415" s="48"/>
      <c r="AV415" s="16"/>
      <c r="AW415" s="16"/>
    </row>
    <row r="416" spans="1:49">
      <c r="A416" s="25"/>
      <c r="B416" s="24"/>
      <c r="C416" s="22"/>
      <c r="D416" s="16"/>
      <c r="AK416" s="16"/>
      <c r="AP416" s="49"/>
      <c r="AQ416" s="49"/>
      <c r="AR416" s="49"/>
      <c r="AS416" s="49"/>
      <c r="AT416" s="404"/>
      <c r="AU416" s="48"/>
      <c r="AV416" s="16"/>
      <c r="AW416" s="16"/>
    </row>
    <row r="417" spans="1:49">
      <c r="A417" s="25"/>
      <c r="B417" s="24"/>
      <c r="C417" s="22"/>
      <c r="D417" s="16"/>
      <c r="AK417" s="16"/>
      <c r="AP417" s="49"/>
      <c r="AQ417" s="49"/>
      <c r="AR417" s="49"/>
      <c r="AS417" s="49"/>
      <c r="AT417" s="404"/>
      <c r="AU417" s="48"/>
      <c r="AV417" s="16"/>
      <c r="AW417" s="16"/>
    </row>
    <row r="418" spans="1:49">
      <c r="A418" s="25"/>
      <c r="B418" s="24"/>
      <c r="C418" s="22"/>
      <c r="D418" s="16"/>
      <c r="AK418" s="16"/>
      <c r="AP418" s="49"/>
      <c r="AQ418" s="49"/>
      <c r="AR418" s="49"/>
      <c r="AS418" s="49"/>
      <c r="AT418" s="404"/>
      <c r="AU418" s="48"/>
      <c r="AV418" s="16"/>
      <c r="AW418" s="16"/>
    </row>
    <row r="419" spans="1:49">
      <c r="A419" s="25"/>
      <c r="B419" s="24"/>
      <c r="C419" s="22"/>
      <c r="D419" s="16"/>
      <c r="AK419" s="16"/>
      <c r="AP419" s="49"/>
      <c r="AQ419" s="49"/>
      <c r="AR419" s="49"/>
      <c r="AS419" s="49"/>
      <c r="AT419" s="404"/>
      <c r="AU419" s="48"/>
      <c r="AV419" s="16"/>
      <c r="AW419" s="16"/>
    </row>
    <row r="420" spans="1:49">
      <c r="A420" s="25"/>
      <c r="B420" s="24"/>
      <c r="C420" s="22"/>
      <c r="D420" s="16"/>
      <c r="AK420" s="16"/>
      <c r="AP420" s="49"/>
      <c r="AQ420" s="49"/>
      <c r="AR420" s="49"/>
      <c r="AS420" s="49"/>
      <c r="AT420" s="404"/>
      <c r="AU420" s="48"/>
      <c r="AV420" s="16"/>
      <c r="AW420" s="16"/>
    </row>
    <row r="421" spans="1:49">
      <c r="A421" s="25"/>
      <c r="B421" s="24"/>
      <c r="C421" s="22"/>
      <c r="D421" s="16"/>
      <c r="AK421" s="16"/>
      <c r="AP421" s="49"/>
      <c r="AQ421" s="49"/>
      <c r="AR421" s="49"/>
      <c r="AS421" s="49"/>
      <c r="AT421" s="404"/>
      <c r="AU421" s="48"/>
      <c r="AV421" s="16"/>
      <c r="AW421" s="16"/>
    </row>
    <row r="422" spans="1:49">
      <c r="A422" s="25"/>
      <c r="B422" s="24"/>
      <c r="C422" s="22"/>
      <c r="D422" s="16"/>
      <c r="AK422" s="16"/>
      <c r="AP422" s="49"/>
      <c r="AQ422" s="49"/>
      <c r="AR422" s="49"/>
      <c r="AS422" s="49"/>
      <c r="AT422" s="404"/>
      <c r="AU422" s="48"/>
      <c r="AV422" s="16"/>
      <c r="AW422" s="16"/>
    </row>
    <row r="423" spans="1:49">
      <c r="A423" s="25"/>
      <c r="B423" s="24"/>
      <c r="C423" s="22"/>
      <c r="D423" s="16"/>
      <c r="AK423" s="16"/>
      <c r="AP423" s="49"/>
      <c r="AQ423" s="49"/>
      <c r="AR423" s="49"/>
      <c r="AS423" s="49"/>
      <c r="AT423" s="404"/>
      <c r="AU423" s="48"/>
      <c r="AV423" s="16"/>
      <c r="AW423" s="16"/>
    </row>
    <row r="424" spans="1:49">
      <c r="A424" s="25"/>
      <c r="B424" s="24"/>
      <c r="C424" s="22"/>
      <c r="D424" s="16"/>
      <c r="AK424" s="16"/>
      <c r="AP424" s="49"/>
      <c r="AQ424" s="49"/>
      <c r="AR424" s="49"/>
      <c r="AS424" s="49"/>
      <c r="AT424" s="404"/>
      <c r="AU424" s="48"/>
      <c r="AV424" s="16"/>
      <c r="AW424" s="16"/>
    </row>
    <row r="425" spans="1:49">
      <c r="A425" s="25"/>
      <c r="B425" s="24"/>
      <c r="C425" s="22"/>
      <c r="D425" s="16"/>
      <c r="AK425" s="16"/>
      <c r="AP425" s="49"/>
      <c r="AQ425" s="49"/>
      <c r="AR425" s="49"/>
      <c r="AS425" s="49"/>
      <c r="AT425" s="404"/>
      <c r="AU425" s="48"/>
      <c r="AV425" s="16"/>
      <c r="AW425" s="16"/>
    </row>
    <row r="426" spans="1:49">
      <c r="A426" s="25"/>
      <c r="B426" s="24"/>
      <c r="C426" s="22"/>
      <c r="D426" s="16"/>
      <c r="AK426" s="16"/>
      <c r="AP426" s="49"/>
      <c r="AQ426" s="49"/>
      <c r="AR426" s="49"/>
      <c r="AS426" s="49"/>
      <c r="AT426" s="404"/>
      <c r="AU426" s="48"/>
      <c r="AV426" s="16"/>
      <c r="AW426" s="16"/>
    </row>
    <row r="427" spans="1:49">
      <c r="A427" s="25"/>
      <c r="B427" s="24"/>
      <c r="C427" s="22"/>
      <c r="D427" s="16"/>
      <c r="AK427" s="16"/>
      <c r="AP427" s="49"/>
      <c r="AQ427" s="49"/>
      <c r="AR427" s="49"/>
      <c r="AS427" s="49"/>
      <c r="AT427" s="404"/>
      <c r="AU427" s="48"/>
      <c r="AV427" s="16"/>
      <c r="AW427" s="16"/>
    </row>
    <row r="428" spans="1:49">
      <c r="A428" s="25"/>
      <c r="B428" s="24"/>
      <c r="C428" s="22"/>
      <c r="D428" s="16"/>
      <c r="AK428" s="16"/>
      <c r="AP428" s="49"/>
      <c r="AQ428" s="49"/>
      <c r="AR428" s="49"/>
      <c r="AS428" s="49"/>
      <c r="AT428" s="404"/>
      <c r="AU428" s="48"/>
      <c r="AV428" s="16"/>
      <c r="AW428" s="16"/>
    </row>
    <row r="429" spans="1:49">
      <c r="A429" s="25"/>
      <c r="B429" s="24"/>
      <c r="C429" s="22"/>
      <c r="D429" s="16"/>
      <c r="AK429" s="16"/>
      <c r="AP429" s="49"/>
      <c r="AQ429" s="49"/>
      <c r="AR429" s="49"/>
      <c r="AS429" s="49"/>
      <c r="AT429" s="404"/>
      <c r="AU429" s="48"/>
      <c r="AV429" s="16"/>
      <c r="AW429" s="16"/>
    </row>
    <row r="430" spans="1:49">
      <c r="A430" s="25"/>
      <c r="B430" s="24"/>
      <c r="C430" s="22"/>
      <c r="D430" s="16"/>
      <c r="AK430" s="16"/>
      <c r="AP430" s="49"/>
      <c r="AQ430" s="49"/>
      <c r="AR430" s="49"/>
      <c r="AS430" s="49"/>
      <c r="AT430" s="404"/>
      <c r="AU430" s="48"/>
      <c r="AV430" s="16"/>
      <c r="AW430" s="16"/>
    </row>
    <row r="431" spans="1:49">
      <c r="A431" s="25"/>
      <c r="B431" s="24"/>
      <c r="C431" s="22"/>
      <c r="D431" s="16"/>
      <c r="AK431" s="16"/>
      <c r="AP431" s="49"/>
      <c r="AQ431" s="49"/>
      <c r="AR431" s="49"/>
      <c r="AS431" s="49"/>
      <c r="AT431" s="404"/>
      <c r="AU431" s="48"/>
      <c r="AV431" s="16"/>
      <c r="AW431" s="16"/>
    </row>
    <row r="432" spans="1:49">
      <c r="A432" s="25"/>
      <c r="B432" s="24"/>
      <c r="C432" s="22"/>
      <c r="D432" s="16"/>
      <c r="AK432" s="16"/>
      <c r="AP432" s="49"/>
      <c r="AQ432" s="49"/>
      <c r="AR432" s="49"/>
      <c r="AS432" s="49"/>
      <c r="AT432" s="404"/>
      <c r="AU432" s="48"/>
      <c r="AV432" s="16"/>
      <c r="AW432" s="16"/>
    </row>
    <row r="433" spans="1:49">
      <c r="A433" s="25"/>
      <c r="B433" s="24"/>
      <c r="C433" s="22"/>
      <c r="D433" s="16"/>
      <c r="AK433" s="16"/>
      <c r="AP433" s="49"/>
      <c r="AQ433" s="49"/>
      <c r="AR433" s="49"/>
      <c r="AS433" s="49"/>
      <c r="AT433" s="404"/>
      <c r="AU433" s="48"/>
      <c r="AV433" s="16"/>
      <c r="AW433" s="16"/>
    </row>
    <row r="434" spans="1:49">
      <c r="A434" s="25"/>
      <c r="B434" s="24"/>
      <c r="C434" s="22"/>
      <c r="D434" s="16"/>
      <c r="AK434" s="16"/>
      <c r="AP434" s="49"/>
      <c r="AQ434" s="49"/>
      <c r="AR434" s="49"/>
      <c r="AS434" s="49"/>
      <c r="AT434" s="404"/>
      <c r="AU434" s="48"/>
      <c r="AV434" s="16"/>
      <c r="AW434" s="16"/>
    </row>
    <row r="435" spans="1:49">
      <c r="A435" s="25"/>
      <c r="B435" s="24"/>
      <c r="C435" s="22"/>
      <c r="D435" s="16"/>
      <c r="AK435" s="16"/>
      <c r="AP435" s="49"/>
      <c r="AQ435" s="49"/>
      <c r="AR435" s="49"/>
      <c r="AS435" s="49"/>
      <c r="AT435" s="404"/>
      <c r="AU435" s="48"/>
      <c r="AV435" s="16"/>
      <c r="AW435" s="16"/>
    </row>
    <row r="436" spans="1:49">
      <c r="A436" s="25"/>
      <c r="B436" s="24"/>
      <c r="C436" s="22"/>
      <c r="D436" s="16"/>
      <c r="AK436" s="16"/>
      <c r="AP436" s="49"/>
      <c r="AQ436" s="49"/>
      <c r="AR436" s="49"/>
      <c r="AS436" s="49"/>
      <c r="AT436" s="404"/>
      <c r="AU436" s="48"/>
      <c r="AV436" s="16"/>
      <c r="AW436" s="16"/>
    </row>
    <row r="437" spans="1:49">
      <c r="A437" s="25"/>
      <c r="B437" s="24"/>
      <c r="C437" s="22"/>
      <c r="D437" s="16"/>
      <c r="AK437" s="16"/>
      <c r="AP437" s="49"/>
      <c r="AQ437" s="49"/>
      <c r="AR437" s="49"/>
      <c r="AS437" s="49"/>
      <c r="AT437" s="404"/>
      <c r="AU437" s="48"/>
      <c r="AV437" s="16"/>
      <c r="AW437" s="16"/>
    </row>
    <row r="438" spans="1:49">
      <c r="A438" s="25"/>
      <c r="B438" s="24"/>
      <c r="C438" s="22"/>
      <c r="D438" s="16"/>
      <c r="AK438" s="16"/>
      <c r="AP438" s="49"/>
      <c r="AQ438" s="49"/>
      <c r="AR438" s="49"/>
      <c r="AS438" s="49"/>
      <c r="AT438" s="404"/>
      <c r="AU438" s="48"/>
      <c r="AV438" s="16"/>
      <c r="AW438" s="16"/>
    </row>
    <row r="439" spans="1:49">
      <c r="A439" s="25"/>
      <c r="B439" s="24"/>
      <c r="C439" s="22"/>
      <c r="D439" s="16"/>
      <c r="AK439" s="16"/>
      <c r="AP439" s="49"/>
      <c r="AQ439" s="49"/>
      <c r="AR439" s="49"/>
      <c r="AS439" s="49"/>
      <c r="AT439" s="404"/>
      <c r="AU439" s="48"/>
      <c r="AV439" s="16"/>
      <c r="AW439" s="16"/>
    </row>
    <row r="440" spans="1:49">
      <c r="A440" s="25"/>
      <c r="B440" s="24"/>
      <c r="C440" s="22"/>
      <c r="D440" s="16"/>
      <c r="AK440" s="16"/>
      <c r="AP440" s="49"/>
      <c r="AQ440" s="49"/>
      <c r="AR440" s="49"/>
      <c r="AS440" s="49"/>
      <c r="AT440" s="404"/>
      <c r="AU440" s="48"/>
      <c r="AV440" s="16"/>
      <c r="AW440" s="16"/>
    </row>
    <row r="441" spans="1:49">
      <c r="A441" s="25"/>
      <c r="B441" s="24"/>
      <c r="C441" s="22"/>
      <c r="D441" s="16"/>
      <c r="AK441" s="16"/>
      <c r="AP441" s="49"/>
      <c r="AQ441" s="49"/>
      <c r="AR441" s="49"/>
      <c r="AS441" s="49"/>
      <c r="AT441" s="404"/>
      <c r="AU441" s="48"/>
      <c r="AV441" s="16"/>
      <c r="AW441" s="16"/>
    </row>
    <row r="442" spans="1:49">
      <c r="A442" s="25"/>
      <c r="B442" s="24"/>
      <c r="C442" s="22"/>
      <c r="D442" s="16"/>
      <c r="AK442" s="16"/>
      <c r="AP442" s="49"/>
      <c r="AQ442" s="49"/>
      <c r="AR442" s="49"/>
      <c r="AS442" s="49"/>
      <c r="AT442" s="404"/>
      <c r="AU442" s="48"/>
      <c r="AV442" s="16"/>
      <c r="AW442" s="16"/>
    </row>
    <row r="443" spans="1:49">
      <c r="A443" s="25"/>
      <c r="B443" s="24"/>
      <c r="C443" s="22"/>
      <c r="D443" s="16"/>
      <c r="AK443" s="16"/>
      <c r="AP443" s="49"/>
      <c r="AQ443" s="49"/>
      <c r="AR443" s="49"/>
      <c r="AS443" s="49"/>
      <c r="AT443" s="404"/>
      <c r="AU443" s="48"/>
      <c r="AV443" s="16"/>
      <c r="AW443" s="16"/>
    </row>
    <row r="444" spans="1:49">
      <c r="A444" s="25"/>
      <c r="B444" s="24"/>
      <c r="C444" s="22"/>
      <c r="D444" s="16"/>
      <c r="AK444" s="16"/>
      <c r="AP444" s="49"/>
      <c r="AQ444" s="49"/>
      <c r="AR444" s="49"/>
      <c r="AS444" s="49"/>
      <c r="AT444" s="404"/>
      <c r="AU444" s="48"/>
      <c r="AV444" s="16"/>
      <c r="AW444" s="16"/>
    </row>
    <row r="445" spans="1:49">
      <c r="A445" s="25"/>
      <c r="B445" s="24"/>
      <c r="C445" s="22"/>
      <c r="D445" s="16"/>
      <c r="AK445" s="16"/>
      <c r="AP445" s="49"/>
      <c r="AQ445" s="49"/>
      <c r="AR445" s="49"/>
      <c r="AS445" s="49"/>
      <c r="AT445" s="404"/>
      <c r="AU445" s="48"/>
      <c r="AV445" s="16"/>
      <c r="AW445" s="16"/>
    </row>
    <row r="446" spans="1:49">
      <c r="A446" s="25"/>
      <c r="B446" s="24"/>
      <c r="C446" s="22"/>
      <c r="D446" s="16"/>
      <c r="AK446" s="16"/>
      <c r="AP446" s="49"/>
      <c r="AQ446" s="49"/>
      <c r="AR446" s="49"/>
      <c r="AS446" s="49"/>
      <c r="AT446" s="404"/>
      <c r="AU446" s="48"/>
      <c r="AV446" s="16"/>
      <c r="AW446" s="16"/>
    </row>
    <row r="447" spans="1:49">
      <c r="A447" s="25"/>
      <c r="B447" s="24"/>
      <c r="C447" s="22"/>
      <c r="D447" s="16"/>
      <c r="AK447" s="16"/>
      <c r="AP447" s="49"/>
      <c r="AQ447" s="49"/>
      <c r="AR447" s="49"/>
      <c r="AS447" s="49"/>
      <c r="AT447" s="404"/>
      <c r="AU447" s="48"/>
      <c r="AV447" s="16"/>
      <c r="AW447" s="16"/>
    </row>
    <row r="448" spans="1:49">
      <c r="A448" s="25"/>
      <c r="B448" s="24"/>
      <c r="C448" s="22"/>
      <c r="D448" s="16"/>
      <c r="AK448" s="16"/>
      <c r="AP448" s="49"/>
      <c r="AQ448" s="49"/>
      <c r="AR448" s="49"/>
      <c r="AS448" s="49"/>
      <c r="AT448" s="404"/>
      <c r="AU448" s="48"/>
      <c r="AV448" s="16"/>
      <c r="AW448" s="16"/>
    </row>
    <row r="449" spans="1:49">
      <c r="A449" s="25"/>
      <c r="B449" s="24"/>
      <c r="C449" s="22"/>
      <c r="D449" s="16"/>
      <c r="AK449" s="16"/>
      <c r="AP449" s="49"/>
      <c r="AQ449" s="49"/>
      <c r="AR449" s="49"/>
      <c r="AS449" s="49"/>
      <c r="AT449" s="404"/>
      <c r="AU449" s="48"/>
      <c r="AV449" s="16"/>
      <c r="AW449" s="16"/>
    </row>
    <row r="450" spans="1:49">
      <c r="A450" s="25"/>
      <c r="B450" s="24"/>
      <c r="C450" s="22"/>
      <c r="D450" s="16"/>
      <c r="AK450" s="16"/>
      <c r="AP450" s="49"/>
      <c r="AQ450" s="49"/>
      <c r="AR450" s="49"/>
      <c r="AS450" s="49"/>
      <c r="AT450" s="404"/>
      <c r="AU450" s="48"/>
      <c r="AV450" s="16"/>
      <c r="AW450" s="16"/>
    </row>
    <row r="451" spans="1:49">
      <c r="A451" s="25"/>
      <c r="B451" s="24"/>
      <c r="C451" s="22"/>
      <c r="D451" s="16"/>
      <c r="AK451" s="16"/>
      <c r="AP451" s="49"/>
      <c r="AQ451" s="49"/>
      <c r="AR451" s="49"/>
      <c r="AS451" s="49"/>
      <c r="AT451" s="404"/>
      <c r="AU451" s="48"/>
      <c r="AV451" s="16"/>
      <c r="AW451" s="16"/>
    </row>
    <row r="452" spans="1:49">
      <c r="A452" s="25"/>
      <c r="B452" s="24"/>
      <c r="C452" s="22"/>
      <c r="D452" s="16"/>
      <c r="AK452" s="16"/>
      <c r="AP452" s="49"/>
      <c r="AQ452" s="49"/>
      <c r="AR452" s="49"/>
      <c r="AS452" s="49"/>
      <c r="AT452" s="404"/>
      <c r="AU452" s="48"/>
      <c r="AV452" s="16"/>
      <c r="AW452" s="16"/>
    </row>
    <row r="453" spans="1:49">
      <c r="A453" s="25"/>
      <c r="B453" s="24"/>
      <c r="C453" s="22"/>
      <c r="D453" s="16"/>
      <c r="AK453" s="16"/>
      <c r="AP453" s="49"/>
      <c r="AQ453" s="49"/>
      <c r="AR453" s="49"/>
      <c r="AS453" s="49"/>
      <c r="AT453" s="404"/>
      <c r="AU453" s="48"/>
      <c r="AV453" s="16"/>
      <c r="AW453" s="16"/>
    </row>
    <row r="454" spans="1:49">
      <c r="A454" s="25"/>
      <c r="B454" s="24"/>
      <c r="C454" s="22"/>
      <c r="D454" s="16"/>
      <c r="AK454" s="16"/>
      <c r="AP454" s="49"/>
      <c r="AQ454" s="49"/>
      <c r="AR454" s="49"/>
      <c r="AS454" s="49"/>
      <c r="AT454" s="404"/>
      <c r="AU454" s="48"/>
      <c r="AV454" s="16"/>
      <c r="AW454" s="16"/>
    </row>
    <row r="455" spans="1:49">
      <c r="A455" s="25"/>
      <c r="B455" s="24"/>
      <c r="C455" s="22"/>
      <c r="D455" s="16"/>
      <c r="AK455" s="16"/>
      <c r="AP455" s="49"/>
      <c r="AQ455" s="49"/>
      <c r="AR455" s="49"/>
      <c r="AS455" s="49"/>
      <c r="AT455" s="404"/>
      <c r="AU455" s="48"/>
      <c r="AV455" s="16"/>
      <c r="AW455" s="16"/>
    </row>
    <row r="456" spans="1:49">
      <c r="A456" s="25"/>
      <c r="B456" s="24"/>
      <c r="C456" s="22"/>
      <c r="D456" s="16"/>
      <c r="AK456" s="16"/>
      <c r="AP456" s="49"/>
      <c r="AQ456" s="49"/>
      <c r="AR456" s="49"/>
      <c r="AS456" s="49"/>
      <c r="AT456" s="404"/>
      <c r="AU456" s="48"/>
      <c r="AV456" s="16"/>
      <c r="AW456" s="16"/>
    </row>
    <row r="457" spans="1:49">
      <c r="A457" s="25"/>
      <c r="B457" s="24"/>
      <c r="C457" s="22"/>
      <c r="D457" s="16"/>
      <c r="AK457" s="16"/>
      <c r="AP457" s="49"/>
      <c r="AQ457" s="49"/>
      <c r="AR457" s="49"/>
      <c r="AS457" s="49"/>
      <c r="AT457" s="404"/>
      <c r="AU457" s="48"/>
      <c r="AV457" s="16"/>
      <c r="AW457" s="16"/>
    </row>
    <row r="458" spans="1:49">
      <c r="A458" s="25"/>
      <c r="B458" s="24"/>
      <c r="C458" s="22"/>
      <c r="D458" s="16"/>
      <c r="AK458" s="16"/>
      <c r="AP458" s="49"/>
      <c r="AQ458" s="49"/>
      <c r="AR458" s="49"/>
      <c r="AS458" s="49"/>
      <c r="AT458" s="404"/>
      <c r="AU458" s="48"/>
      <c r="AV458" s="16"/>
      <c r="AW458" s="16"/>
    </row>
    <row r="459" spans="1:49">
      <c r="A459" s="25"/>
      <c r="B459" s="24"/>
      <c r="C459" s="22"/>
      <c r="D459" s="16"/>
      <c r="AK459" s="16"/>
      <c r="AP459" s="49"/>
      <c r="AQ459" s="49"/>
      <c r="AR459" s="49"/>
      <c r="AS459" s="49"/>
      <c r="AT459" s="404"/>
      <c r="AU459" s="48"/>
      <c r="AV459" s="16"/>
      <c r="AW459" s="16"/>
    </row>
    <row r="460" spans="1:49">
      <c r="A460" s="25"/>
      <c r="B460" s="24"/>
      <c r="C460" s="22"/>
      <c r="D460" s="16"/>
      <c r="AK460" s="16"/>
      <c r="AP460" s="49"/>
      <c r="AQ460" s="49"/>
      <c r="AR460" s="49"/>
      <c r="AS460" s="49"/>
      <c r="AT460" s="404"/>
      <c r="AU460" s="48"/>
      <c r="AV460" s="16"/>
      <c r="AW460" s="16"/>
    </row>
    <row r="461" spans="1:49">
      <c r="A461" s="25"/>
      <c r="B461" s="24"/>
      <c r="C461" s="22"/>
      <c r="D461" s="16"/>
      <c r="AK461" s="16"/>
      <c r="AP461" s="49"/>
      <c r="AQ461" s="49"/>
      <c r="AR461" s="49"/>
      <c r="AS461" s="49"/>
      <c r="AT461" s="404"/>
      <c r="AU461" s="48"/>
      <c r="AV461" s="16"/>
      <c r="AW461" s="16"/>
    </row>
    <row r="462" spans="1:49">
      <c r="A462" s="25"/>
      <c r="B462" s="24"/>
      <c r="C462" s="22"/>
      <c r="D462" s="16"/>
      <c r="AK462" s="16"/>
      <c r="AP462" s="49"/>
      <c r="AQ462" s="49"/>
      <c r="AR462" s="49"/>
      <c r="AS462" s="49"/>
      <c r="AT462" s="404"/>
      <c r="AU462" s="48"/>
      <c r="AV462" s="16"/>
      <c r="AW462" s="16"/>
    </row>
    <row r="463" spans="1:49">
      <c r="A463" s="25"/>
      <c r="B463" s="24"/>
      <c r="C463" s="22"/>
      <c r="D463" s="16"/>
      <c r="AK463" s="16"/>
      <c r="AP463" s="49"/>
      <c r="AQ463" s="49"/>
      <c r="AR463" s="49"/>
      <c r="AS463" s="49"/>
      <c r="AT463" s="404"/>
      <c r="AU463" s="48"/>
      <c r="AV463" s="16"/>
      <c r="AW463" s="16"/>
    </row>
    <row r="464" spans="1:49">
      <c r="A464" s="25"/>
      <c r="B464" s="24"/>
      <c r="C464" s="22"/>
      <c r="D464" s="16"/>
      <c r="AK464" s="16"/>
      <c r="AP464" s="49"/>
      <c r="AQ464" s="49"/>
      <c r="AR464" s="49"/>
      <c r="AS464" s="49"/>
      <c r="AT464" s="404"/>
      <c r="AU464" s="48"/>
      <c r="AV464" s="16"/>
      <c r="AW464" s="16"/>
    </row>
    <row r="465" spans="1:49">
      <c r="A465" s="25"/>
      <c r="B465" s="24"/>
      <c r="C465" s="22"/>
      <c r="D465" s="16"/>
      <c r="AK465" s="16"/>
      <c r="AP465" s="49"/>
      <c r="AQ465" s="49"/>
      <c r="AR465" s="49"/>
      <c r="AS465" s="49"/>
      <c r="AT465" s="404"/>
      <c r="AU465" s="48"/>
      <c r="AV465" s="16"/>
      <c r="AW465" s="16"/>
    </row>
    <row r="466" spans="1:49">
      <c r="A466" s="25"/>
      <c r="B466" s="24"/>
      <c r="C466" s="22"/>
      <c r="D466" s="16"/>
      <c r="AK466" s="16"/>
      <c r="AP466" s="49"/>
      <c r="AQ466" s="49"/>
      <c r="AR466" s="49"/>
      <c r="AS466" s="49"/>
      <c r="AT466" s="404"/>
      <c r="AU466" s="48"/>
      <c r="AV466" s="16"/>
      <c r="AW466" s="16"/>
    </row>
    <row r="467" spans="1:49">
      <c r="A467" s="25"/>
      <c r="B467" s="24"/>
      <c r="C467" s="22"/>
      <c r="D467" s="16"/>
      <c r="AK467" s="16"/>
      <c r="AP467" s="49"/>
      <c r="AQ467" s="49"/>
      <c r="AR467" s="49"/>
      <c r="AS467" s="49"/>
      <c r="AT467" s="404"/>
      <c r="AU467" s="48"/>
      <c r="AV467" s="16"/>
      <c r="AW467" s="16"/>
    </row>
    <row r="468" spans="1:49">
      <c r="A468" s="25"/>
      <c r="B468" s="24"/>
      <c r="C468" s="22"/>
      <c r="D468" s="16"/>
      <c r="AK468" s="16"/>
      <c r="AP468" s="49"/>
      <c r="AQ468" s="49"/>
      <c r="AR468" s="49"/>
      <c r="AS468" s="49"/>
      <c r="AT468" s="404"/>
      <c r="AU468" s="48"/>
      <c r="AV468" s="16"/>
      <c r="AW468" s="16"/>
    </row>
    <row r="469" spans="1:49">
      <c r="A469" s="25"/>
      <c r="B469" s="24"/>
      <c r="C469" s="22"/>
      <c r="D469" s="16"/>
      <c r="AK469" s="16"/>
      <c r="AP469" s="49"/>
      <c r="AQ469" s="49"/>
      <c r="AR469" s="49"/>
      <c r="AS469" s="49"/>
      <c r="AT469" s="404"/>
      <c r="AU469" s="48"/>
      <c r="AV469" s="16"/>
      <c r="AW469" s="16"/>
    </row>
    <row r="470" spans="1:49">
      <c r="A470" s="25"/>
      <c r="B470" s="24"/>
      <c r="C470" s="22"/>
      <c r="D470" s="16"/>
      <c r="AK470" s="16"/>
      <c r="AP470" s="49"/>
      <c r="AQ470" s="49"/>
      <c r="AR470" s="49"/>
      <c r="AS470" s="49"/>
      <c r="AT470" s="404"/>
      <c r="AU470" s="48"/>
      <c r="AV470" s="16"/>
      <c r="AW470" s="16"/>
    </row>
    <row r="471" spans="1:49">
      <c r="A471" s="25"/>
      <c r="B471" s="24"/>
      <c r="C471" s="22"/>
      <c r="D471" s="16"/>
      <c r="AK471" s="16"/>
      <c r="AP471" s="49"/>
      <c r="AQ471" s="49"/>
      <c r="AR471" s="49"/>
      <c r="AS471" s="49"/>
      <c r="AT471" s="404"/>
      <c r="AU471" s="48"/>
      <c r="AV471" s="16"/>
      <c r="AW471" s="16"/>
    </row>
    <row r="472" spans="1:49">
      <c r="A472" s="25"/>
      <c r="B472" s="24"/>
      <c r="C472" s="22"/>
      <c r="D472" s="16"/>
      <c r="AK472" s="16"/>
      <c r="AP472" s="49"/>
      <c r="AQ472" s="49"/>
      <c r="AR472" s="49"/>
      <c r="AS472" s="49"/>
      <c r="AT472" s="404"/>
      <c r="AU472" s="48"/>
      <c r="AV472" s="16"/>
      <c r="AW472" s="16"/>
    </row>
    <row r="473" spans="1:49">
      <c r="A473" s="25"/>
      <c r="B473" s="24"/>
      <c r="C473" s="22"/>
      <c r="D473" s="16"/>
      <c r="AK473" s="16"/>
      <c r="AP473" s="49"/>
      <c r="AQ473" s="49"/>
      <c r="AR473" s="49"/>
      <c r="AS473" s="49"/>
      <c r="AT473" s="404"/>
      <c r="AU473" s="48"/>
      <c r="AV473" s="16"/>
      <c r="AW473" s="16"/>
    </row>
    <row r="474" spans="1:49">
      <c r="A474" s="25"/>
      <c r="B474" s="24"/>
      <c r="C474" s="22"/>
      <c r="D474" s="16"/>
      <c r="AK474" s="16"/>
      <c r="AP474" s="49"/>
      <c r="AQ474" s="49"/>
      <c r="AR474" s="49"/>
      <c r="AS474" s="49"/>
      <c r="AT474" s="404"/>
      <c r="AU474" s="48"/>
      <c r="AV474" s="16"/>
      <c r="AW474" s="16"/>
    </row>
    <row r="475" spans="1:49">
      <c r="A475" s="25"/>
      <c r="B475" s="24"/>
      <c r="C475" s="22"/>
      <c r="D475" s="16"/>
      <c r="AK475" s="16"/>
      <c r="AP475" s="49"/>
      <c r="AQ475" s="49"/>
      <c r="AR475" s="49"/>
      <c r="AS475" s="49"/>
      <c r="AT475" s="404"/>
      <c r="AU475" s="48"/>
      <c r="AV475" s="16"/>
      <c r="AW475" s="16"/>
    </row>
    <row r="476" spans="1:49">
      <c r="A476" s="25"/>
      <c r="B476" s="24"/>
      <c r="C476" s="22"/>
      <c r="D476" s="16"/>
      <c r="AK476" s="16"/>
      <c r="AP476" s="49"/>
      <c r="AQ476" s="49"/>
      <c r="AR476" s="49"/>
      <c r="AS476" s="49"/>
      <c r="AT476" s="404"/>
      <c r="AU476" s="48"/>
      <c r="AV476" s="16"/>
      <c r="AW476" s="16"/>
    </row>
    <row r="477" spans="1:49">
      <c r="A477" s="25"/>
      <c r="B477" s="24"/>
      <c r="C477" s="22"/>
      <c r="D477" s="16"/>
      <c r="AK477" s="16"/>
      <c r="AP477" s="49"/>
      <c r="AQ477" s="49"/>
      <c r="AR477" s="49"/>
      <c r="AS477" s="49"/>
      <c r="AT477" s="404"/>
      <c r="AU477" s="48"/>
      <c r="AV477" s="16"/>
      <c r="AW477" s="16"/>
    </row>
    <row r="478" spans="1:49">
      <c r="A478" s="25"/>
      <c r="B478" s="24"/>
      <c r="C478" s="22"/>
      <c r="D478" s="16"/>
      <c r="AK478" s="16"/>
      <c r="AP478" s="49"/>
      <c r="AQ478" s="49"/>
      <c r="AR478" s="49"/>
      <c r="AS478" s="49"/>
      <c r="AT478" s="404"/>
      <c r="AU478" s="48"/>
      <c r="AV478" s="16"/>
      <c r="AW478" s="16"/>
    </row>
    <row r="479" spans="1:49">
      <c r="A479" s="25"/>
      <c r="B479" s="24"/>
      <c r="C479" s="22"/>
      <c r="D479" s="16"/>
      <c r="AK479" s="16"/>
      <c r="AP479" s="49"/>
      <c r="AQ479" s="49"/>
      <c r="AR479" s="49"/>
      <c r="AS479" s="49"/>
      <c r="AT479" s="404"/>
      <c r="AU479" s="48"/>
      <c r="AV479" s="16"/>
      <c r="AW479" s="16"/>
    </row>
    <row r="480" spans="1:49">
      <c r="A480" s="25"/>
      <c r="B480" s="24"/>
      <c r="C480" s="22"/>
      <c r="D480" s="16"/>
      <c r="AK480" s="16"/>
      <c r="AP480" s="49"/>
      <c r="AQ480" s="49"/>
      <c r="AR480" s="49"/>
      <c r="AS480" s="49"/>
      <c r="AT480" s="404"/>
      <c r="AU480" s="48"/>
      <c r="AV480" s="16"/>
      <c r="AW480" s="16"/>
    </row>
    <row r="481" spans="1:49">
      <c r="A481" s="25"/>
      <c r="B481" s="24"/>
      <c r="C481" s="22"/>
      <c r="D481" s="16"/>
      <c r="AK481" s="16"/>
      <c r="AP481" s="49"/>
      <c r="AQ481" s="49"/>
      <c r="AR481" s="49"/>
      <c r="AS481" s="49"/>
      <c r="AT481" s="404"/>
      <c r="AU481" s="48"/>
      <c r="AV481" s="16"/>
      <c r="AW481" s="16"/>
    </row>
    <row r="482" spans="1:49">
      <c r="A482" s="25"/>
      <c r="B482" s="24"/>
      <c r="C482" s="22"/>
      <c r="D482" s="16"/>
      <c r="AK482" s="16"/>
      <c r="AP482" s="49"/>
      <c r="AQ482" s="49"/>
      <c r="AR482" s="49"/>
      <c r="AS482" s="49"/>
      <c r="AT482" s="404"/>
      <c r="AU482" s="48"/>
      <c r="AV482" s="16"/>
      <c r="AW482" s="16"/>
    </row>
    <row r="483" spans="1:49">
      <c r="A483" s="25"/>
      <c r="B483" s="24"/>
      <c r="C483" s="22"/>
      <c r="D483" s="16"/>
      <c r="AK483" s="16"/>
      <c r="AP483" s="49"/>
      <c r="AQ483" s="49"/>
      <c r="AR483" s="49"/>
      <c r="AS483" s="49"/>
      <c r="AT483" s="404"/>
      <c r="AU483" s="48"/>
      <c r="AV483" s="16"/>
      <c r="AW483" s="16"/>
    </row>
    <row r="484" spans="1:49">
      <c r="A484" s="25"/>
      <c r="B484" s="24"/>
      <c r="C484" s="22"/>
      <c r="D484" s="16"/>
      <c r="AK484" s="16"/>
      <c r="AP484" s="49"/>
      <c r="AQ484" s="49"/>
      <c r="AR484" s="49"/>
      <c r="AS484" s="49"/>
      <c r="AT484" s="404"/>
      <c r="AU484" s="48"/>
      <c r="AV484" s="16"/>
      <c r="AW484" s="16"/>
    </row>
    <row r="485" spans="1:49">
      <c r="A485" s="25"/>
      <c r="B485" s="24"/>
      <c r="C485" s="22"/>
      <c r="D485" s="16"/>
      <c r="AK485" s="16"/>
      <c r="AP485" s="49"/>
      <c r="AQ485" s="49"/>
      <c r="AR485" s="49"/>
      <c r="AS485" s="49"/>
      <c r="AT485" s="404"/>
      <c r="AU485" s="48"/>
      <c r="AV485" s="16"/>
      <c r="AW485" s="16"/>
    </row>
    <row r="486" spans="1:49">
      <c r="A486" s="25"/>
      <c r="B486" s="24"/>
      <c r="C486" s="22"/>
      <c r="D486" s="16"/>
      <c r="AK486" s="16"/>
      <c r="AP486" s="49"/>
      <c r="AQ486" s="49"/>
      <c r="AR486" s="49"/>
      <c r="AS486" s="49"/>
      <c r="AT486" s="404"/>
      <c r="AU486" s="48"/>
      <c r="AV486" s="16"/>
      <c r="AW486" s="16"/>
    </row>
    <row r="487" spans="1:49">
      <c r="A487" s="25"/>
      <c r="B487" s="24"/>
      <c r="C487" s="22"/>
      <c r="D487" s="16"/>
      <c r="AK487" s="16"/>
      <c r="AP487" s="49"/>
      <c r="AQ487" s="49"/>
      <c r="AR487" s="49"/>
      <c r="AS487" s="49"/>
      <c r="AT487" s="404"/>
      <c r="AU487" s="48"/>
      <c r="AV487" s="16"/>
      <c r="AW487" s="16"/>
    </row>
    <row r="488" spans="1:49">
      <c r="A488" s="25"/>
      <c r="B488" s="24"/>
      <c r="C488" s="22"/>
      <c r="D488" s="16"/>
      <c r="AK488" s="16"/>
      <c r="AP488" s="49"/>
      <c r="AQ488" s="49"/>
      <c r="AR488" s="49"/>
      <c r="AS488" s="49"/>
      <c r="AT488" s="404"/>
      <c r="AU488" s="48"/>
      <c r="AV488" s="16"/>
      <c r="AW488" s="16"/>
    </row>
    <row r="489" spans="1:49">
      <c r="A489" s="25"/>
      <c r="B489" s="24"/>
      <c r="C489" s="22"/>
      <c r="D489" s="16"/>
      <c r="AK489" s="16"/>
      <c r="AP489" s="49"/>
      <c r="AQ489" s="49"/>
      <c r="AR489" s="49"/>
      <c r="AS489" s="49"/>
      <c r="AT489" s="404"/>
      <c r="AU489" s="48"/>
      <c r="AV489" s="16"/>
      <c r="AW489" s="16"/>
    </row>
    <row r="490" spans="1:49">
      <c r="A490" s="25"/>
      <c r="B490" s="24"/>
      <c r="C490" s="22"/>
      <c r="D490" s="16"/>
      <c r="AK490" s="16"/>
      <c r="AP490" s="49"/>
      <c r="AQ490" s="49"/>
      <c r="AR490" s="49"/>
      <c r="AS490" s="49"/>
      <c r="AT490" s="404"/>
      <c r="AU490" s="48"/>
      <c r="AV490" s="16"/>
      <c r="AW490" s="16"/>
    </row>
    <row r="491" spans="1:49">
      <c r="A491" s="25"/>
      <c r="B491" s="24"/>
      <c r="C491" s="22"/>
      <c r="D491" s="16"/>
      <c r="AK491" s="16"/>
      <c r="AP491" s="49"/>
      <c r="AQ491" s="49"/>
      <c r="AR491" s="49"/>
      <c r="AS491" s="49"/>
      <c r="AT491" s="404"/>
      <c r="AU491" s="48"/>
      <c r="AV491" s="16"/>
      <c r="AW491" s="16"/>
    </row>
    <row r="492" spans="1:49">
      <c r="A492" s="25"/>
      <c r="B492" s="24"/>
      <c r="C492" s="22"/>
      <c r="D492" s="16"/>
      <c r="AK492" s="16"/>
      <c r="AP492" s="49"/>
      <c r="AQ492" s="49"/>
      <c r="AR492" s="49"/>
      <c r="AS492" s="49"/>
      <c r="AT492" s="404"/>
      <c r="AU492" s="48"/>
      <c r="AV492" s="16"/>
      <c r="AW492" s="16"/>
    </row>
    <row r="493" spans="1:49">
      <c r="A493" s="25"/>
      <c r="B493" s="24"/>
      <c r="C493" s="22"/>
      <c r="D493" s="16"/>
      <c r="AK493" s="16"/>
      <c r="AP493" s="49"/>
      <c r="AQ493" s="49"/>
      <c r="AR493" s="49"/>
      <c r="AS493" s="49"/>
      <c r="AT493" s="404"/>
      <c r="AU493" s="48"/>
      <c r="AV493" s="16"/>
      <c r="AW493" s="16"/>
    </row>
    <row r="494" spans="1:49">
      <c r="A494" s="25"/>
      <c r="B494" s="24"/>
      <c r="C494" s="22"/>
      <c r="D494" s="16"/>
      <c r="AK494" s="16"/>
      <c r="AP494" s="49"/>
      <c r="AQ494" s="49"/>
      <c r="AR494" s="49"/>
      <c r="AS494" s="49"/>
      <c r="AT494" s="404"/>
      <c r="AU494" s="48"/>
      <c r="AV494" s="16"/>
      <c r="AW494" s="16"/>
    </row>
    <row r="495" spans="1:49">
      <c r="A495" s="25"/>
      <c r="B495" s="24"/>
      <c r="C495" s="22"/>
      <c r="D495" s="16"/>
      <c r="AK495" s="16"/>
      <c r="AP495" s="49"/>
      <c r="AQ495" s="49"/>
      <c r="AR495" s="49"/>
      <c r="AS495" s="49"/>
      <c r="AT495" s="404"/>
      <c r="AU495" s="48"/>
      <c r="AV495" s="16"/>
      <c r="AW495" s="16"/>
    </row>
    <row r="496" spans="1:49">
      <c r="A496" s="25"/>
      <c r="B496" s="24"/>
      <c r="C496" s="22"/>
      <c r="D496" s="16"/>
      <c r="AK496" s="16"/>
      <c r="AP496" s="49"/>
      <c r="AQ496" s="49"/>
      <c r="AR496" s="49"/>
      <c r="AS496" s="49"/>
      <c r="AT496" s="404"/>
      <c r="AU496" s="48"/>
      <c r="AV496" s="16"/>
      <c r="AW496" s="16"/>
    </row>
    <row r="497" spans="1:49">
      <c r="A497" s="25"/>
      <c r="B497" s="24"/>
      <c r="C497" s="22"/>
      <c r="D497" s="16"/>
      <c r="AK497" s="16"/>
      <c r="AP497" s="49"/>
      <c r="AQ497" s="49"/>
      <c r="AR497" s="49"/>
      <c r="AS497" s="49"/>
      <c r="AT497" s="404"/>
      <c r="AU497" s="48"/>
      <c r="AV497" s="16"/>
      <c r="AW497" s="16"/>
    </row>
    <row r="498" spans="1:49">
      <c r="A498" s="25"/>
      <c r="B498" s="24"/>
      <c r="C498" s="22"/>
      <c r="D498" s="16"/>
      <c r="AK498" s="16"/>
      <c r="AP498" s="49"/>
      <c r="AQ498" s="49"/>
      <c r="AR498" s="49"/>
      <c r="AS498" s="49"/>
      <c r="AT498" s="404"/>
      <c r="AU498" s="48"/>
      <c r="AV498" s="16"/>
      <c r="AW498" s="16"/>
    </row>
    <row r="499" spans="1:49">
      <c r="A499" s="25"/>
      <c r="B499" s="24"/>
      <c r="C499" s="22"/>
      <c r="D499" s="16"/>
      <c r="AK499" s="16"/>
      <c r="AP499" s="49"/>
      <c r="AQ499" s="49"/>
      <c r="AR499" s="49"/>
      <c r="AS499" s="49"/>
      <c r="AT499" s="404"/>
      <c r="AU499" s="48"/>
      <c r="AV499" s="16"/>
      <c r="AW499" s="16"/>
    </row>
    <row r="500" spans="1:49">
      <c r="A500" s="25"/>
      <c r="B500" s="24"/>
      <c r="C500" s="22"/>
      <c r="D500" s="16"/>
      <c r="AK500" s="16"/>
      <c r="AP500" s="49"/>
      <c r="AQ500" s="49"/>
      <c r="AR500" s="49"/>
      <c r="AS500" s="49"/>
      <c r="AT500" s="404"/>
      <c r="AU500" s="48"/>
      <c r="AV500" s="16"/>
      <c r="AW500" s="16"/>
    </row>
    <row r="501" spans="1:49">
      <c r="A501" s="25"/>
      <c r="B501" s="24"/>
      <c r="C501" s="22"/>
      <c r="D501" s="16"/>
      <c r="AK501" s="16"/>
      <c r="AP501" s="49"/>
      <c r="AQ501" s="49"/>
      <c r="AR501" s="49"/>
      <c r="AS501" s="49"/>
      <c r="AT501" s="404"/>
      <c r="AU501" s="48"/>
      <c r="AV501" s="16"/>
      <c r="AW501" s="16"/>
    </row>
    <row r="502" spans="1:49">
      <c r="A502" s="25"/>
      <c r="B502" s="24"/>
      <c r="C502" s="22"/>
      <c r="D502" s="16"/>
      <c r="AK502" s="16"/>
      <c r="AP502" s="49"/>
      <c r="AQ502" s="49"/>
      <c r="AR502" s="49"/>
      <c r="AS502" s="49"/>
      <c r="AT502" s="404"/>
      <c r="AU502" s="48"/>
      <c r="AV502" s="16"/>
      <c r="AW502" s="16"/>
    </row>
    <row r="503" spans="1:49">
      <c r="A503" s="25"/>
      <c r="B503" s="24"/>
      <c r="C503" s="22"/>
      <c r="D503" s="16"/>
      <c r="AK503" s="16"/>
      <c r="AP503" s="49"/>
      <c r="AQ503" s="49"/>
      <c r="AR503" s="49"/>
      <c r="AS503" s="49"/>
      <c r="AT503" s="404"/>
      <c r="AU503" s="48"/>
      <c r="AV503" s="16"/>
      <c r="AW503" s="16"/>
    </row>
    <row r="504" spans="1:49">
      <c r="A504" s="25"/>
      <c r="B504" s="24"/>
      <c r="C504" s="22"/>
      <c r="D504" s="16"/>
      <c r="AK504" s="16"/>
      <c r="AP504" s="49"/>
      <c r="AQ504" s="49"/>
      <c r="AR504" s="49"/>
      <c r="AS504" s="49"/>
      <c r="AT504" s="404"/>
      <c r="AU504" s="48"/>
      <c r="AV504" s="16"/>
      <c r="AW504" s="16"/>
    </row>
    <row r="505" spans="1:49">
      <c r="A505" s="25"/>
      <c r="B505" s="24"/>
      <c r="C505" s="22"/>
      <c r="D505" s="16"/>
      <c r="AK505" s="16"/>
      <c r="AP505" s="49"/>
      <c r="AQ505" s="49"/>
      <c r="AR505" s="49"/>
      <c r="AS505" s="49"/>
      <c r="AT505" s="404"/>
      <c r="AU505" s="48"/>
      <c r="AV505" s="16"/>
      <c r="AW505" s="16"/>
    </row>
    <row r="506" spans="1:49">
      <c r="A506" s="25"/>
      <c r="B506" s="24"/>
      <c r="C506" s="22"/>
      <c r="D506" s="16"/>
      <c r="AK506" s="16"/>
      <c r="AP506" s="49"/>
      <c r="AQ506" s="49"/>
      <c r="AR506" s="49"/>
      <c r="AS506" s="49"/>
      <c r="AT506" s="404"/>
      <c r="AU506" s="48"/>
      <c r="AV506" s="16"/>
      <c r="AW506" s="16"/>
    </row>
    <row r="507" spans="1:49">
      <c r="A507" s="25"/>
      <c r="B507" s="24"/>
      <c r="C507" s="22"/>
      <c r="D507" s="16"/>
      <c r="AK507" s="16"/>
      <c r="AP507" s="49"/>
      <c r="AQ507" s="49"/>
      <c r="AR507" s="49"/>
      <c r="AS507" s="49"/>
      <c r="AT507" s="404"/>
      <c r="AU507" s="48"/>
      <c r="AV507" s="16"/>
      <c r="AW507" s="16"/>
    </row>
    <row r="508" spans="1:49">
      <c r="A508" s="25"/>
      <c r="B508" s="24"/>
      <c r="C508" s="22"/>
      <c r="D508" s="16"/>
      <c r="AK508" s="16"/>
      <c r="AP508" s="49"/>
      <c r="AQ508" s="49"/>
      <c r="AR508" s="49"/>
      <c r="AS508" s="49"/>
      <c r="AT508" s="404"/>
      <c r="AU508" s="48"/>
      <c r="AV508" s="16"/>
      <c r="AW508" s="16"/>
    </row>
    <row r="509" spans="1:49">
      <c r="A509" s="25"/>
      <c r="B509" s="24"/>
      <c r="C509" s="22"/>
      <c r="D509" s="16"/>
      <c r="AK509" s="16"/>
      <c r="AP509" s="49"/>
      <c r="AQ509" s="49"/>
      <c r="AR509" s="49"/>
      <c r="AS509" s="49"/>
      <c r="AT509" s="404"/>
      <c r="AU509" s="48"/>
      <c r="AV509" s="16"/>
      <c r="AW509" s="16"/>
    </row>
    <row r="510" spans="1:49">
      <c r="A510" s="25"/>
      <c r="B510" s="24"/>
      <c r="C510" s="22"/>
      <c r="D510" s="16"/>
      <c r="AK510" s="16"/>
      <c r="AP510" s="49"/>
      <c r="AQ510" s="49"/>
      <c r="AR510" s="49"/>
      <c r="AS510" s="49"/>
      <c r="AT510" s="404"/>
      <c r="AU510" s="48"/>
      <c r="AV510" s="16"/>
      <c r="AW510" s="16"/>
    </row>
    <row r="511" spans="1:49">
      <c r="A511" s="25"/>
      <c r="B511" s="24"/>
      <c r="C511" s="22"/>
      <c r="D511" s="16"/>
      <c r="AK511" s="16"/>
      <c r="AP511" s="49"/>
      <c r="AQ511" s="49"/>
      <c r="AR511" s="49"/>
      <c r="AS511" s="49"/>
      <c r="AT511" s="404"/>
      <c r="AU511" s="48"/>
      <c r="AV511" s="16"/>
      <c r="AW511" s="16"/>
    </row>
    <row r="512" spans="1:49">
      <c r="A512" s="25"/>
      <c r="B512" s="24"/>
      <c r="C512" s="22"/>
      <c r="D512" s="16"/>
      <c r="AK512" s="16"/>
      <c r="AP512" s="49"/>
      <c r="AQ512" s="49"/>
      <c r="AR512" s="49"/>
      <c r="AS512" s="49"/>
      <c r="AT512" s="404"/>
      <c r="AU512" s="48"/>
      <c r="AV512" s="16"/>
      <c r="AW512" s="16"/>
    </row>
    <row r="513" spans="1:49">
      <c r="A513" s="25"/>
      <c r="B513" s="24"/>
      <c r="C513" s="22"/>
      <c r="D513" s="16"/>
      <c r="AK513" s="16"/>
      <c r="AP513" s="49"/>
      <c r="AQ513" s="49"/>
      <c r="AR513" s="49"/>
      <c r="AS513" s="49"/>
      <c r="AT513" s="404"/>
      <c r="AU513" s="48"/>
      <c r="AV513" s="16"/>
      <c r="AW513" s="16"/>
    </row>
    <row r="514" spans="1:49">
      <c r="A514" s="25"/>
      <c r="B514" s="24"/>
      <c r="C514" s="22"/>
      <c r="D514" s="16"/>
      <c r="AK514" s="16"/>
      <c r="AP514" s="49"/>
      <c r="AQ514" s="49"/>
      <c r="AR514" s="49"/>
      <c r="AS514" s="49"/>
      <c r="AT514" s="404"/>
      <c r="AU514" s="48"/>
      <c r="AV514" s="16"/>
      <c r="AW514" s="16"/>
    </row>
    <row r="515" spans="1:49">
      <c r="A515" s="25"/>
      <c r="B515" s="24"/>
      <c r="C515" s="22"/>
      <c r="D515" s="16"/>
      <c r="AK515" s="16"/>
      <c r="AP515" s="49"/>
      <c r="AQ515" s="49"/>
      <c r="AR515" s="49"/>
      <c r="AS515" s="49"/>
      <c r="AT515" s="404"/>
      <c r="AU515" s="48"/>
      <c r="AV515" s="16"/>
      <c r="AW515" s="16"/>
    </row>
    <row r="516" spans="1:49">
      <c r="A516" s="25"/>
      <c r="B516" s="24"/>
      <c r="C516" s="22"/>
      <c r="D516" s="16"/>
      <c r="AK516" s="16"/>
      <c r="AP516" s="49"/>
      <c r="AQ516" s="49"/>
      <c r="AR516" s="49"/>
      <c r="AS516" s="49"/>
      <c r="AT516" s="404"/>
      <c r="AU516" s="48"/>
      <c r="AV516" s="16"/>
      <c r="AW516" s="16"/>
    </row>
    <row r="517" spans="1:49">
      <c r="A517" s="25"/>
      <c r="B517" s="24"/>
      <c r="C517" s="22"/>
      <c r="D517" s="16"/>
      <c r="AK517" s="16"/>
      <c r="AP517" s="49"/>
      <c r="AQ517" s="49"/>
      <c r="AR517" s="49"/>
      <c r="AS517" s="49"/>
      <c r="AT517" s="404"/>
      <c r="AU517" s="48"/>
      <c r="AV517" s="16"/>
      <c r="AW517" s="16"/>
    </row>
    <row r="518" spans="1:49">
      <c r="A518" s="25"/>
      <c r="B518" s="24"/>
      <c r="C518" s="22"/>
      <c r="D518" s="16"/>
      <c r="AK518" s="16"/>
      <c r="AP518" s="49"/>
      <c r="AQ518" s="49"/>
      <c r="AR518" s="49"/>
      <c r="AS518" s="49"/>
      <c r="AT518" s="404"/>
      <c r="AU518" s="48"/>
      <c r="AV518" s="16"/>
      <c r="AW518" s="16"/>
    </row>
    <row r="519" spans="1:49">
      <c r="A519" s="25"/>
      <c r="B519" s="24"/>
      <c r="C519" s="22"/>
      <c r="D519" s="16"/>
      <c r="AK519" s="16"/>
      <c r="AP519" s="49"/>
      <c r="AQ519" s="49"/>
      <c r="AR519" s="49"/>
      <c r="AS519" s="49"/>
      <c r="AT519" s="404"/>
      <c r="AU519" s="48"/>
      <c r="AV519" s="16"/>
      <c r="AW519" s="16"/>
    </row>
    <row r="520" spans="1:49">
      <c r="A520" s="25"/>
      <c r="B520" s="24"/>
      <c r="C520" s="22"/>
      <c r="D520" s="16"/>
      <c r="AK520" s="16"/>
      <c r="AP520" s="49"/>
      <c r="AQ520" s="49"/>
      <c r="AR520" s="49"/>
      <c r="AS520" s="49"/>
      <c r="AT520" s="404"/>
      <c r="AU520" s="48"/>
      <c r="AV520" s="16"/>
      <c r="AW520" s="16"/>
    </row>
    <row r="521" spans="1:49">
      <c r="A521" s="25"/>
      <c r="B521" s="24"/>
      <c r="C521" s="22"/>
      <c r="D521" s="16"/>
      <c r="AK521" s="16"/>
      <c r="AP521" s="49"/>
      <c r="AQ521" s="49"/>
      <c r="AR521" s="49"/>
      <c r="AS521" s="49"/>
      <c r="AT521" s="404"/>
      <c r="AU521" s="48"/>
      <c r="AV521" s="16"/>
      <c r="AW521" s="16"/>
    </row>
    <row r="522" spans="1:49">
      <c r="A522" s="25"/>
      <c r="B522" s="24"/>
      <c r="C522" s="22"/>
      <c r="D522" s="16"/>
      <c r="AK522" s="16"/>
      <c r="AP522" s="49"/>
      <c r="AQ522" s="49"/>
      <c r="AR522" s="49"/>
      <c r="AS522" s="49"/>
      <c r="AT522" s="404"/>
      <c r="AU522" s="48"/>
      <c r="AV522" s="16"/>
      <c r="AW522" s="16"/>
    </row>
    <row r="523" spans="1:49">
      <c r="A523" s="25"/>
      <c r="B523" s="24"/>
      <c r="C523" s="22"/>
      <c r="D523" s="16"/>
      <c r="AK523" s="16"/>
      <c r="AU523" s="16"/>
      <c r="AV523" s="16"/>
      <c r="AW523" s="16"/>
    </row>
    <row r="524" spans="1:49">
      <c r="A524" s="25"/>
      <c r="B524" s="24"/>
      <c r="C524" s="22"/>
      <c r="D524" s="16"/>
      <c r="AK524" s="16"/>
      <c r="AU524" s="16"/>
      <c r="AV524" s="16"/>
      <c r="AW524" s="16"/>
    </row>
    <row r="525" spans="1:49">
      <c r="A525" s="25"/>
      <c r="B525" s="24"/>
      <c r="C525" s="22"/>
      <c r="D525" s="16"/>
      <c r="AK525" s="16"/>
      <c r="AU525" s="16"/>
      <c r="AV525" s="16"/>
      <c r="AW525" s="16"/>
    </row>
    <row r="526" spans="1:49">
      <c r="A526" s="25"/>
      <c r="B526" s="24"/>
      <c r="C526" s="22"/>
      <c r="D526" s="16"/>
      <c r="AK526" s="16"/>
      <c r="AU526" s="16"/>
      <c r="AV526" s="16"/>
      <c r="AW526" s="16"/>
    </row>
    <row r="527" spans="1:49">
      <c r="A527" s="25"/>
      <c r="B527" s="24"/>
      <c r="C527" s="22"/>
      <c r="D527" s="16"/>
      <c r="AK527" s="16"/>
      <c r="AU527" s="16"/>
      <c r="AV527" s="16"/>
      <c r="AW527" s="16"/>
    </row>
    <row r="528" spans="1:49">
      <c r="A528" s="25"/>
      <c r="B528" s="24"/>
      <c r="C528" s="22"/>
      <c r="D528" s="16"/>
      <c r="AK528" s="16"/>
      <c r="AU528" s="16"/>
      <c r="AV528" s="16"/>
      <c r="AW528" s="16"/>
    </row>
    <row r="529" spans="1:49">
      <c r="A529" s="25"/>
      <c r="B529" s="24"/>
      <c r="C529" s="22"/>
      <c r="D529" s="16"/>
      <c r="AK529" s="16"/>
      <c r="AU529" s="16"/>
      <c r="AV529" s="16"/>
      <c r="AW529" s="16"/>
    </row>
    <row r="530" spans="1:49">
      <c r="A530" s="25"/>
      <c r="B530" s="24"/>
      <c r="C530" s="22"/>
      <c r="D530" s="16"/>
      <c r="AK530" s="16"/>
      <c r="AU530" s="16"/>
      <c r="AV530" s="16"/>
      <c r="AW530" s="16"/>
    </row>
    <row r="531" spans="1:49">
      <c r="A531" s="25"/>
      <c r="B531" s="24"/>
      <c r="C531" s="22"/>
      <c r="D531" s="16"/>
      <c r="AK531" s="16"/>
      <c r="AU531" s="16"/>
      <c r="AV531" s="16"/>
      <c r="AW531" s="16"/>
    </row>
    <row r="532" spans="1:49">
      <c r="A532" s="25"/>
      <c r="B532" s="24"/>
      <c r="C532" s="22"/>
      <c r="D532" s="16"/>
      <c r="AK532" s="16"/>
      <c r="AU532" s="16"/>
      <c r="AV532" s="16"/>
      <c r="AW532" s="16"/>
    </row>
    <row r="533" spans="1:49">
      <c r="A533" s="25"/>
      <c r="B533" s="24"/>
      <c r="C533" s="22"/>
      <c r="D533" s="16"/>
      <c r="AK533" s="16"/>
      <c r="AU533" s="16"/>
      <c r="AV533" s="16"/>
      <c r="AW533" s="16"/>
    </row>
    <row r="534" spans="1:49">
      <c r="A534" s="25"/>
      <c r="B534" s="24"/>
      <c r="C534" s="22"/>
      <c r="D534" s="16"/>
      <c r="AK534" s="16"/>
      <c r="AU534" s="16"/>
      <c r="AV534" s="16"/>
      <c r="AW534" s="16"/>
    </row>
    <row r="535" spans="1:49">
      <c r="A535" s="25"/>
      <c r="B535" s="24"/>
      <c r="C535" s="22"/>
      <c r="D535" s="16"/>
      <c r="AK535" s="16"/>
      <c r="AU535" s="16"/>
      <c r="AV535" s="16"/>
      <c r="AW535" s="16"/>
    </row>
    <row r="536" spans="1:49">
      <c r="A536" s="25"/>
      <c r="B536" s="24"/>
      <c r="C536" s="22"/>
      <c r="D536" s="16"/>
      <c r="AK536" s="16"/>
      <c r="AU536" s="16"/>
      <c r="AV536" s="16"/>
      <c r="AW536" s="16"/>
    </row>
    <row r="537" spans="1:49">
      <c r="A537" s="25"/>
      <c r="B537" s="24"/>
      <c r="C537" s="22"/>
      <c r="D537" s="16"/>
      <c r="AK537" s="16"/>
      <c r="AU537" s="16"/>
      <c r="AV537" s="16"/>
      <c r="AW537" s="16"/>
    </row>
    <row r="538" spans="1:49">
      <c r="A538" s="25"/>
      <c r="B538" s="24"/>
      <c r="C538" s="22"/>
      <c r="D538" s="16"/>
      <c r="AK538" s="16"/>
      <c r="AU538" s="16"/>
      <c r="AV538" s="16"/>
      <c r="AW538" s="16"/>
    </row>
    <row r="539" spans="1:49">
      <c r="A539" s="25"/>
      <c r="B539" s="24"/>
      <c r="C539" s="22"/>
      <c r="D539" s="16"/>
      <c r="AK539" s="16"/>
      <c r="AU539" s="16"/>
      <c r="AV539" s="16"/>
      <c r="AW539" s="16"/>
    </row>
    <row r="540" spans="1:49">
      <c r="A540" s="25"/>
      <c r="B540" s="24"/>
      <c r="C540" s="22"/>
      <c r="D540" s="16"/>
      <c r="AK540" s="16"/>
      <c r="AU540" s="16"/>
      <c r="AV540" s="16"/>
      <c r="AW540" s="16"/>
    </row>
    <row r="541" spans="1:49">
      <c r="A541" s="25"/>
      <c r="B541" s="24"/>
      <c r="C541" s="22"/>
      <c r="D541" s="16"/>
      <c r="AK541" s="16"/>
      <c r="AU541" s="16"/>
      <c r="AV541" s="16"/>
      <c r="AW541" s="16"/>
    </row>
    <row r="542" spans="1:49">
      <c r="A542" s="25"/>
      <c r="B542" s="24"/>
      <c r="C542" s="22"/>
      <c r="D542" s="16"/>
      <c r="AK542" s="16"/>
      <c r="AU542" s="16"/>
      <c r="AV542" s="16"/>
      <c r="AW542" s="16"/>
    </row>
    <row r="543" spans="1:49">
      <c r="A543" s="25"/>
      <c r="B543" s="24"/>
      <c r="C543" s="22"/>
      <c r="D543" s="16"/>
      <c r="AK543" s="16"/>
      <c r="AU543" s="16"/>
      <c r="AV543" s="16"/>
      <c r="AW543" s="16"/>
    </row>
    <row r="544" spans="1:49">
      <c r="A544" s="25"/>
      <c r="B544" s="24"/>
      <c r="C544" s="22"/>
      <c r="D544" s="16"/>
      <c r="AK544" s="16"/>
      <c r="AU544" s="16"/>
      <c r="AV544" s="16"/>
      <c r="AW544" s="16"/>
    </row>
    <row r="545" spans="1:49">
      <c r="A545" s="25"/>
      <c r="B545" s="24"/>
      <c r="C545" s="22"/>
      <c r="D545" s="16"/>
      <c r="AK545" s="16"/>
      <c r="AU545" s="16"/>
      <c r="AV545" s="16"/>
      <c r="AW545" s="16"/>
    </row>
    <row r="546" spans="1:49">
      <c r="A546" s="25"/>
      <c r="B546" s="24"/>
      <c r="C546" s="22"/>
      <c r="D546" s="16"/>
      <c r="AK546" s="16"/>
      <c r="AU546" s="16"/>
      <c r="AV546" s="16"/>
      <c r="AW546" s="16"/>
    </row>
    <row r="547" spans="1:49">
      <c r="A547" s="25"/>
      <c r="B547" s="24"/>
      <c r="C547" s="22"/>
      <c r="D547" s="16"/>
      <c r="AK547" s="16"/>
      <c r="AU547" s="16"/>
      <c r="AV547" s="16"/>
      <c r="AW547" s="16"/>
    </row>
    <row r="548" spans="1:49">
      <c r="A548" s="25"/>
      <c r="B548" s="24"/>
      <c r="C548" s="22"/>
      <c r="D548" s="16"/>
      <c r="AK548" s="16"/>
      <c r="AU548" s="16"/>
      <c r="AV548" s="16"/>
      <c r="AW548" s="16"/>
    </row>
    <row r="549" spans="1:49">
      <c r="A549" s="25"/>
      <c r="B549" s="24"/>
      <c r="C549" s="22"/>
      <c r="D549" s="16"/>
      <c r="AK549" s="16"/>
      <c r="AU549" s="16"/>
      <c r="AV549" s="16"/>
      <c r="AW549" s="16"/>
    </row>
    <row r="550" spans="1:49">
      <c r="A550" s="25"/>
      <c r="B550" s="24"/>
      <c r="C550" s="22"/>
      <c r="D550" s="16"/>
      <c r="AK550" s="16"/>
      <c r="AU550" s="16"/>
      <c r="AV550" s="16"/>
      <c r="AW550" s="16"/>
    </row>
    <row r="551" spans="1:49">
      <c r="A551" s="25"/>
      <c r="B551" s="24"/>
      <c r="C551" s="22"/>
      <c r="D551" s="16"/>
      <c r="AK551" s="16"/>
      <c r="AU551" s="16"/>
      <c r="AV551" s="16"/>
      <c r="AW551" s="16"/>
    </row>
    <row r="552" spans="1:49">
      <c r="A552" s="25"/>
      <c r="B552" s="24"/>
      <c r="C552" s="22"/>
      <c r="D552" s="16"/>
      <c r="AK552" s="16"/>
      <c r="AU552" s="16"/>
      <c r="AV552" s="16"/>
      <c r="AW552" s="16"/>
    </row>
    <row r="553" spans="1:49">
      <c r="A553" s="25"/>
      <c r="B553" s="24"/>
      <c r="C553" s="22"/>
      <c r="D553" s="16"/>
      <c r="AK553" s="16"/>
      <c r="AU553" s="16"/>
      <c r="AV553" s="16"/>
      <c r="AW553" s="16"/>
    </row>
    <row r="554" spans="1:49">
      <c r="A554" s="25"/>
      <c r="B554" s="24"/>
      <c r="C554" s="22"/>
      <c r="D554" s="16"/>
      <c r="AK554" s="16"/>
      <c r="AU554" s="16"/>
      <c r="AV554" s="16"/>
      <c r="AW554" s="16"/>
    </row>
    <row r="555" spans="1:49">
      <c r="A555" s="25"/>
      <c r="B555" s="24"/>
      <c r="C555" s="22"/>
      <c r="D555" s="16"/>
      <c r="AK555" s="16"/>
      <c r="AU555" s="16"/>
      <c r="AV555" s="16"/>
      <c r="AW555" s="16"/>
    </row>
    <row r="556" spans="1:49">
      <c r="A556" s="25"/>
      <c r="B556" s="24"/>
      <c r="C556" s="22"/>
      <c r="D556" s="16"/>
      <c r="AK556" s="16"/>
      <c r="AU556" s="16"/>
      <c r="AV556" s="16"/>
      <c r="AW556" s="16"/>
    </row>
    <row r="557" spans="1:49">
      <c r="A557" s="25"/>
      <c r="B557" s="24"/>
      <c r="C557" s="22"/>
      <c r="D557" s="16"/>
      <c r="AK557" s="16"/>
      <c r="AU557" s="16"/>
      <c r="AV557" s="16"/>
      <c r="AW557" s="16"/>
    </row>
    <row r="558" spans="1:49">
      <c r="A558" s="25"/>
      <c r="B558" s="24"/>
      <c r="C558" s="22"/>
      <c r="D558" s="16"/>
      <c r="AK558" s="16"/>
      <c r="AU558" s="16"/>
      <c r="AV558" s="16"/>
      <c r="AW558" s="16"/>
    </row>
    <row r="559" spans="1:49">
      <c r="A559" s="25"/>
      <c r="B559" s="24"/>
      <c r="C559" s="22"/>
      <c r="D559" s="16"/>
      <c r="AK559" s="16"/>
      <c r="AU559" s="16"/>
      <c r="AV559" s="16"/>
      <c r="AW559" s="16"/>
    </row>
    <row r="560" spans="1:49">
      <c r="A560" s="25"/>
      <c r="B560" s="24"/>
      <c r="C560" s="22"/>
      <c r="D560" s="16"/>
      <c r="AK560" s="16"/>
      <c r="AU560" s="16"/>
      <c r="AV560" s="16"/>
      <c r="AW560" s="16"/>
    </row>
    <row r="561" spans="1:49">
      <c r="A561" s="25"/>
      <c r="B561" s="24"/>
      <c r="C561" s="22"/>
      <c r="D561" s="16"/>
      <c r="AK561" s="16"/>
      <c r="AU561" s="16"/>
      <c r="AV561" s="16"/>
      <c r="AW561" s="16"/>
    </row>
    <row r="562" spans="1:49">
      <c r="A562" s="25"/>
      <c r="B562" s="24"/>
      <c r="C562" s="22"/>
      <c r="D562" s="16"/>
      <c r="AK562" s="16"/>
      <c r="AU562" s="16"/>
      <c r="AV562" s="16"/>
      <c r="AW562" s="16"/>
    </row>
    <row r="563" spans="1:49">
      <c r="A563" s="25"/>
      <c r="B563" s="24"/>
      <c r="C563" s="22"/>
      <c r="D563" s="16"/>
      <c r="AK563" s="16"/>
      <c r="AU563" s="16"/>
      <c r="AV563" s="16"/>
      <c r="AW563" s="16"/>
    </row>
    <row r="564" spans="1:49">
      <c r="A564" s="25"/>
      <c r="B564" s="24"/>
      <c r="C564" s="22"/>
      <c r="D564" s="16"/>
      <c r="AK564" s="16"/>
      <c r="AU564" s="16"/>
      <c r="AV564" s="16"/>
      <c r="AW564" s="16"/>
    </row>
    <row r="565" spans="1:49">
      <c r="A565" s="25"/>
      <c r="B565" s="24"/>
      <c r="C565" s="22"/>
      <c r="D565" s="16"/>
      <c r="AK565" s="16"/>
      <c r="AU565" s="16"/>
      <c r="AV565" s="16"/>
      <c r="AW565" s="16"/>
    </row>
    <row r="566" spans="1:49">
      <c r="A566" s="25"/>
      <c r="B566" s="24"/>
      <c r="C566" s="22"/>
      <c r="D566" s="16"/>
      <c r="AK566" s="16"/>
      <c r="AU566" s="16"/>
      <c r="AV566" s="16"/>
      <c r="AW566" s="16"/>
    </row>
    <row r="567" spans="1:49">
      <c r="A567" s="25"/>
      <c r="B567" s="24"/>
      <c r="C567" s="22"/>
      <c r="D567" s="16"/>
      <c r="AK567" s="16"/>
      <c r="AU567" s="16"/>
      <c r="AV567" s="16"/>
      <c r="AW567" s="16"/>
    </row>
    <row r="568" spans="1:49">
      <c r="A568" s="25"/>
      <c r="B568" s="24"/>
      <c r="C568" s="22"/>
      <c r="D568" s="16"/>
      <c r="AK568" s="16"/>
      <c r="AU568" s="16"/>
      <c r="AV568" s="16"/>
      <c r="AW568" s="16"/>
    </row>
    <row r="569" spans="1:49">
      <c r="A569" s="25"/>
      <c r="B569" s="24"/>
      <c r="C569" s="22"/>
      <c r="D569" s="16"/>
      <c r="AK569" s="16"/>
      <c r="AU569" s="16"/>
      <c r="AV569" s="16"/>
      <c r="AW569" s="16"/>
    </row>
    <row r="570" spans="1:49">
      <c r="A570" s="25"/>
      <c r="B570" s="24"/>
      <c r="C570" s="22"/>
      <c r="D570" s="16"/>
      <c r="AK570" s="16"/>
      <c r="AU570" s="16"/>
      <c r="AV570" s="16"/>
      <c r="AW570" s="16"/>
    </row>
    <row r="571" spans="1:49">
      <c r="A571" s="25"/>
      <c r="B571" s="24"/>
      <c r="C571" s="22"/>
      <c r="D571" s="16"/>
      <c r="AK571" s="16"/>
      <c r="AU571" s="16"/>
      <c r="AV571" s="16"/>
      <c r="AW571" s="16"/>
    </row>
    <row r="572" spans="1:49">
      <c r="A572" s="25"/>
      <c r="B572" s="24"/>
      <c r="C572" s="22"/>
      <c r="D572" s="16"/>
      <c r="AK572" s="16"/>
      <c r="AU572" s="16"/>
      <c r="AV572" s="16"/>
      <c r="AW572" s="16"/>
    </row>
    <row r="573" spans="1:49">
      <c r="A573" s="25"/>
      <c r="B573" s="24"/>
      <c r="C573" s="22"/>
      <c r="D573" s="16"/>
      <c r="AK573" s="16"/>
      <c r="AU573" s="16"/>
      <c r="AV573" s="16"/>
      <c r="AW573" s="16"/>
    </row>
    <row r="574" spans="1:49">
      <c r="A574" s="25"/>
      <c r="B574" s="24"/>
      <c r="C574" s="22"/>
      <c r="D574" s="16"/>
      <c r="AK574" s="16"/>
      <c r="AU574" s="16"/>
      <c r="AV574" s="16"/>
      <c r="AW574" s="16"/>
    </row>
    <row r="575" spans="1:49">
      <c r="A575" s="25"/>
      <c r="B575" s="24"/>
      <c r="C575" s="22"/>
      <c r="D575" s="16"/>
      <c r="AK575" s="16"/>
      <c r="AU575" s="16"/>
      <c r="AV575" s="16"/>
      <c r="AW575" s="16"/>
    </row>
    <row r="576" spans="1:49">
      <c r="A576" s="25"/>
      <c r="B576" s="24"/>
      <c r="C576" s="22"/>
      <c r="D576" s="16"/>
      <c r="AK576" s="16"/>
      <c r="AU576" s="16"/>
      <c r="AV576" s="16"/>
      <c r="AW576" s="16"/>
    </row>
    <row r="577" spans="1:49">
      <c r="A577" s="25"/>
      <c r="B577" s="24"/>
      <c r="C577" s="22"/>
      <c r="D577" s="16"/>
      <c r="AK577" s="16"/>
      <c r="AU577" s="16"/>
      <c r="AV577" s="16"/>
      <c r="AW577" s="16"/>
    </row>
    <row r="578" spans="1:49">
      <c r="A578" s="25"/>
      <c r="B578" s="24"/>
      <c r="C578" s="22"/>
      <c r="D578" s="16"/>
      <c r="AK578" s="16"/>
      <c r="AU578" s="16"/>
      <c r="AV578" s="16"/>
      <c r="AW578" s="16"/>
    </row>
    <row r="579" spans="1:49">
      <c r="A579" s="25"/>
      <c r="B579" s="24"/>
      <c r="C579" s="22"/>
      <c r="D579" s="16"/>
      <c r="AK579" s="16"/>
      <c r="AU579" s="16"/>
      <c r="AV579" s="16"/>
      <c r="AW579" s="16"/>
    </row>
    <row r="580" spans="1:49">
      <c r="A580" s="25"/>
      <c r="B580" s="24"/>
      <c r="C580" s="22"/>
      <c r="D580" s="16"/>
      <c r="AK580" s="16"/>
      <c r="AU580" s="16"/>
      <c r="AV580" s="16"/>
      <c r="AW580" s="16"/>
    </row>
    <row r="581" spans="1:49">
      <c r="A581" s="25"/>
      <c r="B581" s="24"/>
      <c r="C581" s="22"/>
      <c r="D581" s="16"/>
      <c r="AK581" s="16"/>
      <c r="AU581" s="16"/>
      <c r="AV581" s="16"/>
      <c r="AW581" s="16"/>
    </row>
    <row r="582" spans="1:49">
      <c r="A582" s="25"/>
      <c r="B582" s="24"/>
      <c r="C582" s="22"/>
      <c r="D582" s="16"/>
      <c r="AK582" s="16"/>
      <c r="AU582" s="16"/>
      <c r="AV582" s="16"/>
      <c r="AW582" s="16"/>
    </row>
    <row r="583" spans="1:49">
      <c r="A583" s="25"/>
      <c r="B583" s="24"/>
      <c r="C583" s="22"/>
      <c r="D583" s="16"/>
      <c r="AK583" s="16"/>
      <c r="AU583" s="16"/>
      <c r="AV583" s="16"/>
      <c r="AW583" s="16"/>
    </row>
    <row r="584" spans="1:49">
      <c r="A584" s="25"/>
      <c r="B584" s="24"/>
      <c r="C584" s="22"/>
      <c r="D584" s="16"/>
      <c r="AK584" s="16"/>
      <c r="AU584" s="16"/>
      <c r="AV584" s="16"/>
      <c r="AW584" s="16"/>
    </row>
    <row r="585" spans="1:49">
      <c r="A585" s="25"/>
      <c r="B585" s="24"/>
      <c r="C585" s="22"/>
      <c r="D585" s="16"/>
      <c r="AK585" s="16"/>
      <c r="AU585" s="16"/>
      <c r="AV585" s="16"/>
      <c r="AW585" s="16"/>
    </row>
    <row r="586" spans="1:49">
      <c r="A586" s="25"/>
      <c r="B586" s="24"/>
      <c r="C586" s="22"/>
      <c r="D586" s="16"/>
      <c r="AK586" s="16"/>
      <c r="AU586" s="16"/>
      <c r="AV586" s="16"/>
      <c r="AW586" s="16"/>
    </row>
    <row r="587" spans="1:49">
      <c r="A587" s="25"/>
      <c r="B587" s="24"/>
      <c r="C587" s="22"/>
      <c r="D587" s="16"/>
      <c r="AK587" s="16"/>
      <c r="AU587" s="16"/>
      <c r="AV587" s="16"/>
      <c r="AW587" s="16"/>
    </row>
    <row r="588" spans="1:49">
      <c r="A588" s="25"/>
      <c r="B588" s="24"/>
      <c r="C588" s="22"/>
      <c r="D588" s="16"/>
      <c r="AK588" s="16"/>
      <c r="AU588" s="16"/>
      <c r="AV588" s="16"/>
      <c r="AW588" s="16"/>
    </row>
    <row r="589" spans="1:49">
      <c r="A589" s="25"/>
      <c r="B589" s="24"/>
      <c r="C589" s="22"/>
      <c r="D589" s="16"/>
      <c r="AK589" s="16"/>
      <c r="AU589" s="16"/>
      <c r="AV589" s="16"/>
      <c r="AW589" s="16"/>
    </row>
    <row r="590" spans="1:49">
      <c r="A590" s="25"/>
      <c r="B590" s="24"/>
      <c r="C590" s="22"/>
      <c r="D590" s="16"/>
      <c r="AK590" s="16"/>
      <c r="AU590" s="16"/>
      <c r="AV590" s="16"/>
      <c r="AW590" s="16"/>
    </row>
    <row r="591" spans="1:49">
      <c r="A591" s="25"/>
      <c r="B591" s="24"/>
      <c r="C591" s="22"/>
      <c r="D591" s="16"/>
      <c r="AK591" s="16"/>
      <c r="AU591" s="16"/>
      <c r="AV591" s="16"/>
      <c r="AW591" s="16"/>
    </row>
    <row r="592" spans="1:49">
      <c r="A592" s="25"/>
      <c r="B592" s="24"/>
      <c r="C592" s="22"/>
      <c r="D592" s="16"/>
      <c r="AK592" s="16"/>
      <c r="AU592" s="16"/>
      <c r="AV592" s="16"/>
      <c r="AW592" s="16"/>
    </row>
    <row r="593" spans="1:49">
      <c r="A593" s="25"/>
      <c r="B593" s="24"/>
      <c r="C593" s="22"/>
      <c r="D593" s="16"/>
      <c r="AK593" s="16"/>
      <c r="AU593" s="16"/>
      <c r="AV593" s="16"/>
      <c r="AW593" s="16"/>
    </row>
    <row r="594" spans="1:49">
      <c r="A594" s="25"/>
      <c r="B594" s="24"/>
      <c r="C594" s="22"/>
      <c r="D594" s="16"/>
      <c r="AK594" s="16"/>
      <c r="AU594" s="16"/>
      <c r="AV594" s="16"/>
      <c r="AW594" s="16"/>
    </row>
    <row r="595" spans="1:49">
      <c r="A595" s="25"/>
      <c r="B595" s="24"/>
      <c r="C595" s="22"/>
      <c r="D595" s="16"/>
      <c r="AK595" s="16"/>
      <c r="AU595" s="16"/>
      <c r="AV595" s="16"/>
      <c r="AW595" s="16"/>
    </row>
    <row r="596" spans="1:49">
      <c r="A596" s="25"/>
      <c r="B596" s="24"/>
      <c r="C596" s="22"/>
      <c r="D596" s="16"/>
      <c r="AK596" s="16"/>
      <c r="AU596" s="16"/>
      <c r="AV596" s="16"/>
      <c r="AW596" s="16"/>
    </row>
    <row r="597" spans="1:49">
      <c r="A597" s="25"/>
      <c r="B597" s="24"/>
      <c r="C597" s="22"/>
      <c r="D597" s="16"/>
      <c r="AK597" s="16"/>
      <c r="AU597" s="16"/>
      <c r="AV597" s="16"/>
      <c r="AW597" s="16"/>
    </row>
    <row r="598" spans="1:49">
      <c r="A598" s="25"/>
      <c r="B598" s="24"/>
      <c r="C598" s="22"/>
      <c r="D598" s="16"/>
      <c r="AK598" s="16"/>
      <c r="AU598" s="16"/>
      <c r="AV598" s="16"/>
      <c r="AW598" s="16"/>
    </row>
    <row r="599" spans="1:49">
      <c r="A599" s="25"/>
      <c r="B599" s="24"/>
      <c r="C599" s="22"/>
      <c r="D599" s="16"/>
      <c r="AK599" s="16"/>
      <c r="AU599" s="16"/>
      <c r="AV599" s="16"/>
      <c r="AW599" s="16"/>
    </row>
    <row r="600" spans="1:49">
      <c r="A600" s="25"/>
      <c r="B600" s="24"/>
      <c r="C600" s="22"/>
      <c r="D600" s="16"/>
      <c r="AK600" s="16"/>
      <c r="AU600" s="16"/>
      <c r="AV600" s="16"/>
      <c r="AW600" s="16"/>
    </row>
    <row r="601" spans="1:49">
      <c r="A601" s="25"/>
      <c r="B601" s="24"/>
      <c r="C601" s="22"/>
      <c r="D601" s="16"/>
      <c r="AK601" s="16"/>
      <c r="AU601" s="16"/>
      <c r="AV601" s="16"/>
      <c r="AW601" s="16"/>
    </row>
    <row r="602" spans="1:49">
      <c r="A602" s="25"/>
      <c r="B602" s="24"/>
      <c r="C602" s="22"/>
      <c r="D602" s="16"/>
      <c r="AK602" s="16"/>
      <c r="AU602" s="16"/>
      <c r="AV602" s="16"/>
      <c r="AW602" s="16"/>
    </row>
    <row r="603" spans="1:49">
      <c r="A603" s="25"/>
      <c r="B603" s="24"/>
      <c r="C603" s="22"/>
      <c r="D603" s="16"/>
      <c r="AK603" s="16"/>
      <c r="AU603" s="16"/>
      <c r="AV603" s="16"/>
      <c r="AW603" s="16"/>
    </row>
    <row r="604" spans="1:49">
      <c r="A604" s="25"/>
      <c r="B604" s="24"/>
      <c r="C604" s="22"/>
      <c r="D604" s="16"/>
      <c r="AK604" s="16"/>
      <c r="AU604" s="16"/>
      <c r="AV604" s="16"/>
      <c r="AW604" s="16"/>
    </row>
    <row r="605" spans="1:49">
      <c r="A605" s="25"/>
      <c r="B605" s="24"/>
      <c r="C605" s="22"/>
      <c r="D605" s="16"/>
      <c r="AK605" s="16"/>
      <c r="AU605" s="16"/>
      <c r="AV605" s="16"/>
      <c r="AW605" s="16"/>
    </row>
    <row r="606" spans="1:49">
      <c r="A606" s="25"/>
      <c r="B606" s="24"/>
      <c r="C606" s="22"/>
      <c r="D606" s="16"/>
      <c r="AK606" s="16"/>
      <c r="AU606" s="16"/>
      <c r="AV606" s="16"/>
      <c r="AW606" s="16"/>
    </row>
    <row r="607" spans="1:49">
      <c r="A607" s="25"/>
      <c r="B607" s="24"/>
      <c r="C607" s="22"/>
      <c r="D607" s="16"/>
      <c r="AK607" s="16"/>
      <c r="AU607" s="16"/>
      <c r="AV607" s="16"/>
      <c r="AW607" s="16"/>
    </row>
    <row r="608" spans="1:49">
      <c r="A608" s="25"/>
      <c r="B608" s="24"/>
      <c r="C608" s="22"/>
      <c r="D608" s="16"/>
      <c r="AK608" s="16"/>
      <c r="AU608" s="16"/>
      <c r="AV608" s="16"/>
      <c r="AW608" s="16"/>
    </row>
    <row r="609" spans="1:49">
      <c r="A609" s="25"/>
      <c r="B609" s="24"/>
      <c r="C609" s="22"/>
      <c r="D609" s="16"/>
      <c r="AK609" s="16"/>
      <c r="AU609" s="16"/>
      <c r="AV609" s="16"/>
      <c r="AW609" s="16"/>
    </row>
  </sheetData>
  <sheetProtection algorithmName="SHA-512" hashValue="cChu9rWTM8weo8K+uXQ/CLGPgBJcXgOOM206C8+Tvwf5Z3VgMKNKG7vc2PQfDdFNXKzzp+tmOdgp9YHTF9KP5Q==" saltValue="vZZu9doeeaTSEB6dLOLmtg==" spinCount="100000" sheet="1" formatCells="0" formatRows="0"/>
  <mergeCells count="793">
    <mergeCell ref="AS102:AS104"/>
    <mergeCell ref="A103:AM103"/>
    <mergeCell ref="C104:AM104"/>
    <mergeCell ref="A99:B99"/>
    <mergeCell ref="E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AL99:AM99"/>
    <mergeCell ref="AN99:AN101"/>
    <mergeCell ref="AO99:AO101"/>
    <mergeCell ref="AP99:AP101"/>
    <mergeCell ref="AQ99:AQ101"/>
    <mergeCell ref="AR99:AR101"/>
    <mergeCell ref="AS99:AS101"/>
    <mergeCell ref="A100:AM100"/>
    <mergeCell ref="C101:AM101"/>
    <mergeCell ref="AB102:AD102"/>
    <mergeCell ref="AE102:AG102"/>
    <mergeCell ref="AH102:AJ102"/>
    <mergeCell ref="AL102:AM102"/>
    <mergeCell ref="AN102:AN104"/>
    <mergeCell ref="AO102:AO104"/>
    <mergeCell ref="AP102:AP104"/>
    <mergeCell ref="AQ102:AQ104"/>
    <mergeCell ref="AR102:AR104"/>
    <mergeCell ref="A102:B102"/>
    <mergeCell ref="E102:F102"/>
    <mergeCell ref="G102:I102"/>
    <mergeCell ref="J102:L102"/>
    <mergeCell ref="M102:O102"/>
    <mergeCell ref="P102:R102"/>
    <mergeCell ref="S102:U102"/>
    <mergeCell ref="V102:X102"/>
    <mergeCell ref="Y102:AA102"/>
    <mergeCell ref="AS108:AS110"/>
    <mergeCell ref="A109:AM109"/>
    <mergeCell ref="C110:AM110"/>
    <mergeCell ref="A105:B105"/>
    <mergeCell ref="E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AL105:AM105"/>
    <mergeCell ref="AN105:AN107"/>
    <mergeCell ref="AO105:AO107"/>
    <mergeCell ref="AP105:AP107"/>
    <mergeCell ref="AQ105:AQ107"/>
    <mergeCell ref="AR105:AR107"/>
    <mergeCell ref="AS105:AS107"/>
    <mergeCell ref="A106:AM106"/>
    <mergeCell ref="C107:AM107"/>
    <mergeCell ref="AB108:AD108"/>
    <mergeCell ref="AE108:AG108"/>
    <mergeCell ref="AH108:AJ108"/>
    <mergeCell ref="AL108:AM108"/>
    <mergeCell ref="AN108:AN110"/>
    <mergeCell ref="AO108:AO110"/>
    <mergeCell ref="AP108:AP110"/>
    <mergeCell ref="AQ108:AQ110"/>
    <mergeCell ref="AR108:AR110"/>
    <mergeCell ref="A108:B108"/>
    <mergeCell ref="E108:F108"/>
    <mergeCell ref="G108:I108"/>
    <mergeCell ref="J108:L108"/>
    <mergeCell ref="M108:O108"/>
    <mergeCell ref="P108:R108"/>
    <mergeCell ref="S108:U108"/>
    <mergeCell ref="V108:X108"/>
    <mergeCell ref="Y108:AA108"/>
    <mergeCell ref="A111:B111"/>
    <mergeCell ref="E111:F111"/>
    <mergeCell ref="G111:I111"/>
    <mergeCell ref="J111:L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AL111:AM111"/>
    <mergeCell ref="AN111:AN113"/>
    <mergeCell ref="AO111:AO113"/>
    <mergeCell ref="AP111:AP113"/>
    <mergeCell ref="AQ111:AQ113"/>
    <mergeCell ref="AR111:AR113"/>
    <mergeCell ref="AS111:AS113"/>
    <mergeCell ref="A112:AM112"/>
    <mergeCell ref="C113:AM113"/>
    <mergeCell ref="AR84:AR86"/>
    <mergeCell ref="AP79:AP83"/>
    <mergeCell ref="AQ79:AQ83"/>
    <mergeCell ref="AR79:AR83"/>
    <mergeCell ref="AS79:AS83"/>
    <mergeCell ref="AO3:AO4"/>
    <mergeCell ref="V55:X55"/>
    <mergeCell ref="Y55:AA55"/>
    <mergeCell ref="AB37:AD37"/>
    <mergeCell ref="A38:AM38"/>
    <mergeCell ref="AE37:AG37"/>
    <mergeCell ref="V34:X34"/>
    <mergeCell ref="A35:AM35"/>
    <mergeCell ref="A34:B34"/>
    <mergeCell ref="E34:F34"/>
    <mergeCell ref="AL34:AM34"/>
    <mergeCell ref="C36:AM36"/>
    <mergeCell ref="A80:B80"/>
    <mergeCell ref="A81:B81"/>
    <mergeCell ref="A76:B76"/>
    <mergeCell ref="M70:O70"/>
    <mergeCell ref="AR3:AR4"/>
    <mergeCell ref="AS3:AS4"/>
    <mergeCell ref="G31:I31"/>
    <mergeCell ref="AB52:AD52"/>
    <mergeCell ref="S52:U52"/>
    <mergeCell ref="C3:C4"/>
    <mergeCell ref="G7:I7"/>
    <mergeCell ref="Y6:AA6"/>
    <mergeCell ref="A3:B4"/>
    <mergeCell ref="G13:I13"/>
    <mergeCell ref="V30:X30"/>
    <mergeCell ref="Y19:AA19"/>
    <mergeCell ref="A26:AM26"/>
    <mergeCell ref="AB19:AD19"/>
    <mergeCell ref="G25:I25"/>
    <mergeCell ref="A25:B25"/>
    <mergeCell ref="AH30:AJ30"/>
    <mergeCell ref="AE30:AG30"/>
    <mergeCell ref="G34:I34"/>
    <mergeCell ref="G37:I37"/>
    <mergeCell ref="M22:O22"/>
    <mergeCell ref="S16:U16"/>
    <mergeCell ref="A16:B16"/>
    <mergeCell ref="G19:I19"/>
    <mergeCell ref="AP3:AP4"/>
    <mergeCell ref="AQ3:AQ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O37:AO39"/>
    <mergeCell ref="J37:L37"/>
    <mergeCell ref="M37:O37"/>
    <mergeCell ref="C60:AM60"/>
    <mergeCell ref="E58:F58"/>
    <mergeCell ref="A58:B58"/>
    <mergeCell ref="A59:AM59"/>
    <mergeCell ref="AL61:AM61"/>
    <mergeCell ref="A1:AM1"/>
    <mergeCell ref="A2:AM2"/>
    <mergeCell ref="AE16:AG16"/>
    <mergeCell ref="AH16:AJ16"/>
    <mergeCell ref="A22:B22"/>
    <mergeCell ref="E25:F25"/>
    <mergeCell ref="AH22:AJ22"/>
    <mergeCell ref="J22:L22"/>
    <mergeCell ref="AE25:AG25"/>
    <mergeCell ref="G4:I4"/>
    <mergeCell ref="G3:I3"/>
    <mergeCell ref="G10:I10"/>
    <mergeCell ref="M6:O6"/>
    <mergeCell ref="V7:X7"/>
    <mergeCell ref="Y7:AA7"/>
    <mergeCell ref="AB7:AD7"/>
    <mergeCell ref="AO84:AO86"/>
    <mergeCell ref="AL30:AM30"/>
    <mergeCell ref="J25:L25"/>
    <mergeCell ref="M25:O25"/>
    <mergeCell ref="P25:R25"/>
    <mergeCell ref="Y30:AA30"/>
    <mergeCell ref="S64:U64"/>
    <mergeCell ref="V64:X64"/>
    <mergeCell ref="AL64:AM64"/>
    <mergeCell ref="AO67:AO69"/>
    <mergeCell ref="AL46:AM46"/>
    <mergeCell ref="S40:U40"/>
    <mergeCell ref="Y40:AA40"/>
    <mergeCell ref="AL58:AM58"/>
    <mergeCell ref="C57:AM57"/>
    <mergeCell ref="AO34:AO36"/>
    <mergeCell ref="J34:L34"/>
    <mergeCell ref="AO40:AO42"/>
    <mergeCell ref="J40:L40"/>
    <mergeCell ref="M40:O40"/>
    <mergeCell ref="P40:R40"/>
    <mergeCell ref="AO46:AO48"/>
    <mergeCell ref="J46:L46"/>
    <mergeCell ref="M46:O46"/>
    <mergeCell ref="AE7:AG7"/>
    <mergeCell ref="G22:I22"/>
    <mergeCell ref="S25:U25"/>
    <mergeCell ref="V25:X25"/>
    <mergeCell ref="V6:X6"/>
    <mergeCell ref="C6:C7"/>
    <mergeCell ref="AE6:AG6"/>
    <mergeCell ref="AE19:AG19"/>
    <mergeCell ref="J19:L19"/>
    <mergeCell ref="M19:O19"/>
    <mergeCell ref="P19:R19"/>
    <mergeCell ref="P16:R16"/>
    <mergeCell ref="Y16:AA16"/>
    <mergeCell ref="C21:AM21"/>
    <mergeCell ref="C18:AM18"/>
    <mergeCell ref="AK7:AM7"/>
    <mergeCell ref="AH6:AJ6"/>
    <mergeCell ref="AB6:AD6"/>
    <mergeCell ref="P6:R6"/>
    <mergeCell ref="S6:U6"/>
    <mergeCell ref="A8:AM8"/>
    <mergeCell ref="C9:AM9"/>
    <mergeCell ref="D7:F7"/>
    <mergeCell ref="AB25:AD25"/>
    <mergeCell ref="A31:B31"/>
    <mergeCell ref="A32:AM32"/>
    <mergeCell ref="AL10:AM10"/>
    <mergeCell ref="E10:F10"/>
    <mergeCell ref="A23:AM23"/>
    <mergeCell ref="E31:F31"/>
    <mergeCell ref="AB31:AD31"/>
    <mergeCell ref="P3:R3"/>
    <mergeCell ref="S3:U3"/>
    <mergeCell ref="C12:AM12"/>
    <mergeCell ref="S22:U22"/>
    <mergeCell ref="E16:F16"/>
    <mergeCell ref="AL16:AM16"/>
    <mergeCell ref="J16:L16"/>
    <mergeCell ref="AH25:AJ25"/>
    <mergeCell ref="E22:F22"/>
    <mergeCell ref="AL22:AM22"/>
    <mergeCell ref="P22:R22"/>
    <mergeCell ref="Y25:AA25"/>
    <mergeCell ref="V22:X22"/>
    <mergeCell ref="AK6:AM6"/>
    <mergeCell ref="P7:R7"/>
    <mergeCell ref="S7:U7"/>
    <mergeCell ref="AB22:AD22"/>
    <mergeCell ref="AP1:AS2"/>
    <mergeCell ref="S10:U10"/>
    <mergeCell ref="V10:X10"/>
    <mergeCell ref="Y10:AA10"/>
    <mergeCell ref="AB10:AD10"/>
    <mergeCell ref="AE10:AG10"/>
    <mergeCell ref="A5:AM5"/>
    <mergeCell ref="J7:L7"/>
    <mergeCell ref="M7:O7"/>
    <mergeCell ref="V3:X3"/>
    <mergeCell ref="Y3:AA3"/>
    <mergeCell ref="AB3:AD3"/>
    <mergeCell ref="AE3:AG3"/>
    <mergeCell ref="AH3:AJ3"/>
    <mergeCell ref="AK3:AM4"/>
    <mergeCell ref="D3:F4"/>
    <mergeCell ref="J3:L3"/>
    <mergeCell ref="M3:O3"/>
    <mergeCell ref="AO10:AO12"/>
    <mergeCell ref="J6:L6"/>
    <mergeCell ref="A6:B7"/>
    <mergeCell ref="A10:B10"/>
    <mergeCell ref="AP6:AP9"/>
    <mergeCell ref="AP10:AP12"/>
    <mergeCell ref="G40:I40"/>
    <mergeCell ref="G43:I43"/>
    <mergeCell ref="AH37:AJ37"/>
    <mergeCell ref="V40:X40"/>
    <mergeCell ref="A40:B40"/>
    <mergeCell ref="E40:F40"/>
    <mergeCell ref="A41:AM41"/>
    <mergeCell ref="A52:B52"/>
    <mergeCell ref="A53:AM53"/>
    <mergeCell ref="Y52:AA52"/>
    <mergeCell ref="A49:B49"/>
    <mergeCell ref="E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V52:X52"/>
    <mergeCell ref="M52:O52"/>
    <mergeCell ref="G52:I52"/>
    <mergeCell ref="AO43:AO45"/>
    <mergeCell ref="J43:L43"/>
    <mergeCell ref="M43:O43"/>
    <mergeCell ref="P43:R43"/>
    <mergeCell ref="Y43:AA43"/>
    <mergeCell ref="AB43:AD43"/>
    <mergeCell ref="S43:U43"/>
    <mergeCell ref="V43:X43"/>
    <mergeCell ref="A43:B43"/>
    <mergeCell ref="AE43:AG43"/>
    <mergeCell ref="AH43:AJ43"/>
    <mergeCell ref="E43:F43"/>
    <mergeCell ref="AL43:AM43"/>
    <mergeCell ref="A46:B46"/>
    <mergeCell ref="A47:AM47"/>
    <mergeCell ref="AB40:AD40"/>
    <mergeCell ref="AL40:AM40"/>
    <mergeCell ref="C48:AM48"/>
    <mergeCell ref="AH46:AJ46"/>
    <mergeCell ref="P37:R37"/>
    <mergeCell ref="Y37:AA37"/>
    <mergeCell ref="AL37:AM37"/>
    <mergeCell ref="P46:R46"/>
    <mergeCell ref="Y46:AA46"/>
    <mergeCell ref="C45:AM45"/>
    <mergeCell ref="C42:AM42"/>
    <mergeCell ref="G46:I46"/>
    <mergeCell ref="E46:F46"/>
    <mergeCell ref="AE46:AG46"/>
    <mergeCell ref="AB46:AD46"/>
    <mergeCell ref="S46:U46"/>
    <mergeCell ref="V46:X46"/>
    <mergeCell ref="A37:B37"/>
    <mergeCell ref="S37:U37"/>
    <mergeCell ref="V37:X37"/>
    <mergeCell ref="AE40:AG40"/>
    <mergeCell ref="AH40:AJ40"/>
    <mergeCell ref="S34:U34"/>
    <mergeCell ref="AE34:AG34"/>
    <mergeCell ref="AH34:AJ34"/>
    <mergeCell ref="Y34:AA34"/>
    <mergeCell ref="AB34:AD34"/>
    <mergeCell ref="C39:AM39"/>
    <mergeCell ref="M34:O34"/>
    <mergeCell ref="P34:R34"/>
    <mergeCell ref="E37:F37"/>
    <mergeCell ref="AE55:AG55"/>
    <mergeCell ref="AH55:AJ55"/>
    <mergeCell ref="J55:L55"/>
    <mergeCell ref="M55:O55"/>
    <mergeCell ref="P55:R55"/>
    <mergeCell ref="S55:U55"/>
    <mergeCell ref="AH52:AJ52"/>
    <mergeCell ref="P52:R52"/>
    <mergeCell ref="C54:AM54"/>
    <mergeCell ref="AL55:AM55"/>
    <mergeCell ref="E52:F52"/>
    <mergeCell ref="J52:L52"/>
    <mergeCell ref="G64:I64"/>
    <mergeCell ref="E64:F64"/>
    <mergeCell ref="A71:AM71"/>
    <mergeCell ref="AH70:AJ70"/>
    <mergeCell ref="G70:I70"/>
    <mergeCell ref="A61:B61"/>
    <mergeCell ref="A93:B93"/>
    <mergeCell ref="V76:X77"/>
    <mergeCell ref="Y76:AA77"/>
    <mergeCell ref="AB76:AD77"/>
    <mergeCell ref="A87:B87"/>
    <mergeCell ref="AB87:AD87"/>
    <mergeCell ref="G76:I77"/>
    <mergeCell ref="A77:B77"/>
    <mergeCell ref="AE76:AG77"/>
    <mergeCell ref="S76:U77"/>
    <mergeCell ref="E76:F77"/>
    <mergeCell ref="E70:F70"/>
    <mergeCell ref="P76:R77"/>
    <mergeCell ref="P61:R61"/>
    <mergeCell ref="S61:U61"/>
    <mergeCell ref="V61:X61"/>
    <mergeCell ref="E61:F61"/>
    <mergeCell ref="A82:AM82"/>
    <mergeCell ref="A55:B55"/>
    <mergeCell ref="G55:I55"/>
    <mergeCell ref="AK80:AK81"/>
    <mergeCell ref="J80:L81"/>
    <mergeCell ref="M80:O81"/>
    <mergeCell ref="P80:R81"/>
    <mergeCell ref="S80:U81"/>
    <mergeCell ref="V80:X81"/>
    <mergeCell ref="Y80:AA81"/>
    <mergeCell ref="G61:I61"/>
    <mergeCell ref="J61:L61"/>
    <mergeCell ref="M61:O61"/>
    <mergeCell ref="C69:AM69"/>
    <mergeCell ref="A64:B64"/>
    <mergeCell ref="A65:AM65"/>
    <mergeCell ref="AB64:AD64"/>
    <mergeCell ref="J64:L64"/>
    <mergeCell ref="M64:O64"/>
    <mergeCell ref="E67:F67"/>
    <mergeCell ref="G67:I67"/>
    <mergeCell ref="A67:B67"/>
    <mergeCell ref="P67:R67"/>
    <mergeCell ref="AH61:AJ61"/>
    <mergeCell ref="AB61:AD61"/>
    <mergeCell ref="S96:U96"/>
    <mergeCell ref="E55:F55"/>
    <mergeCell ref="AB55:AD55"/>
    <mergeCell ref="P58:R58"/>
    <mergeCell ref="Y58:AA58"/>
    <mergeCell ref="J58:L58"/>
    <mergeCell ref="M58:O58"/>
    <mergeCell ref="G58:I58"/>
    <mergeCell ref="P64:R64"/>
    <mergeCell ref="Y64:AA64"/>
    <mergeCell ref="A62:AM62"/>
    <mergeCell ref="AB58:AD58"/>
    <mergeCell ref="S58:U58"/>
    <mergeCell ref="V58:X58"/>
    <mergeCell ref="AE58:AG58"/>
    <mergeCell ref="AH58:AJ58"/>
    <mergeCell ref="C63:AM63"/>
    <mergeCell ref="A78:AM78"/>
    <mergeCell ref="AE87:AG87"/>
    <mergeCell ref="C80:C81"/>
    <mergeCell ref="D80:D81"/>
    <mergeCell ref="E80:F81"/>
    <mergeCell ref="Y61:AA61"/>
    <mergeCell ref="AE61:AG61"/>
    <mergeCell ref="AO64:AO66"/>
    <mergeCell ref="C66:AM66"/>
    <mergeCell ref="A70:B70"/>
    <mergeCell ref="Y70:AA70"/>
    <mergeCell ref="AB70:AD70"/>
    <mergeCell ref="S70:U70"/>
    <mergeCell ref="AL80:AM81"/>
    <mergeCell ref="AL67:AM67"/>
    <mergeCell ref="AH67:AJ67"/>
    <mergeCell ref="J67:L67"/>
    <mergeCell ref="M67:O67"/>
    <mergeCell ref="P70:R70"/>
    <mergeCell ref="V70:X70"/>
    <mergeCell ref="AE64:AG64"/>
    <mergeCell ref="AH64:AJ64"/>
    <mergeCell ref="AO70:AO72"/>
    <mergeCell ref="J70:L70"/>
    <mergeCell ref="V67:X67"/>
    <mergeCell ref="A68:AM68"/>
    <mergeCell ref="Y67:AA67"/>
    <mergeCell ref="AB67:AD67"/>
    <mergeCell ref="AE67:AG67"/>
    <mergeCell ref="S67:U67"/>
    <mergeCell ref="AO76:AO79"/>
    <mergeCell ref="AO80:AO83"/>
    <mergeCell ref="AB80:AD81"/>
    <mergeCell ref="AE80:AG81"/>
    <mergeCell ref="AH80:AJ81"/>
    <mergeCell ref="C76:C77"/>
    <mergeCell ref="AK76:AK77"/>
    <mergeCell ref="AL76:AM77"/>
    <mergeCell ref="G80:I81"/>
    <mergeCell ref="AH76:AJ77"/>
    <mergeCell ref="AO87:AO89"/>
    <mergeCell ref="A85:AM85"/>
    <mergeCell ref="G84:I84"/>
    <mergeCell ref="Y84:AA84"/>
    <mergeCell ref="AB84:AD84"/>
    <mergeCell ref="S84:U84"/>
    <mergeCell ref="V84:X84"/>
    <mergeCell ref="AL70:AM70"/>
    <mergeCell ref="AE70:AG70"/>
    <mergeCell ref="A73:B73"/>
    <mergeCell ref="E73:F73"/>
    <mergeCell ref="G73:I73"/>
    <mergeCell ref="AL73:AM73"/>
    <mergeCell ref="AO73:AO75"/>
    <mergeCell ref="A74:AM74"/>
    <mergeCell ref="C75:AM75"/>
    <mergeCell ref="J73:L73"/>
    <mergeCell ref="M73:O73"/>
    <mergeCell ref="P73:R73"/>
    <mergeCell ref="S73:U73"/>
    <mergeCell ref="V73:X73"/>
    <mergeCell ref="Y73:AA73"/>
    <mergeCell ref="AB73:AD73"/>
    <mergeCell ref="AE73:AG73"/>
    <mergeCell ref="AH84:AJ84"/>
    <mergeCell ref="E84:F84"/>
    <mergeCell ref="AL84:AM84"/>
    <mergeCell ref="A84:B84"/>
    <mergeCell ref="AH87:AJ87"/>
    <mergeCell ref="AL87:AM87"/>
    <mergeCell ref="E87:F87"/>
    <mergeCell ref="G87:I87"/>
    <mergeCell ref="J84:L84"/>
    <mergeCell ref="M84:O84"/>
    <mergeCell ref="P84:R84"/>
    <mergeCell ref="E30:F30"/>
    <mergeCell ref="A29:AM29"/>
    <mergeCell ref="AL13:AM13"/>
    <mergeCell ref="Y13:AA13"/>
    <mergeCell ref="M13:O13"/>
    <mergeCell ref="AB13:AD13"/>
    <mergeCell ref="AE13:AG13"/>
    <mergeCell ref="V16:X16"/>
    <mergeCell ref="C15:AM15"/>
    <mergeCell ref="M16:O16"/>
    <mergeCell ref="P13:R13"/>
    <mergeCell ref="S13:U13"/>
    <mergeCell ref="V13:X13"/>
    <mergeCell ref="AH13:AJ13"/>
    <mergeCell ref="J13:L13"/>
    <mergeCell ref="C27:AM27"/>
    <mergeCell ref="C24:AM24"/>
    <mergeCell ref="AL25:AM25"/>
    <mergeCell ref="A20:AM20"/>
    <mergeCell ref="AE22:AG22"/>
    <mergeCell ref="A30:B30"/>
    <mergeCell ref="Y22:AA22"/>
    <mergeCell ref="A19:B19"/>
    <mergeCell ref="G16:I16"/>
    <mergeCell ref="AS6:AS9"/>
    <mergeCell ref="AO6:AO9"/>
    <mergeCell ref="AR30:AR33"/>
    <mergeCell ref="AO30:AO33"/>
    <mergeCell ref="J31:L31"/>
    <mergeCell ref="M31:O31"/>
    <mergeCell ref="P31:R31"/>
    <mergeCell ref="J30:L30"/>
    <mergeCell ref="M30:O30"/>
    <mergeCell ref="P30:R30"/>
    <mergeCell ref="S30:U30"/>
    <mergeCell ref="AH31:AJ31"/>
    <mergeCell ref="C33:AM33"/>
    <mergeCell ref="G30:I30"/>
    <mergeCell ref="AB30:AD30"/>
    <mergeCell ref="J10:L10"/>
    <mergeCell ref="E13:F13"/>
    <mergeCell ref="AB16:AD16"/>
    <mergeCell ref="A28:AM28"/>
    <mergeCell ref="S31:U31"/>
    <mergeCell ref="V31:X31"/>
    <mergeCell ref="AE31:AG31"/>
    <mergeCell ref="AL31:AM31"/>
    <mergeCell ref="Y31:AA31"/>
    <mergeCell ref="AP29:AS29"/>
    <mergeCell ref="AO19:AO21"/>
    <mergeCell ref="AS30:AS33"/>
    <mergeCell ref="AP25:AP27"/>
    <mergeCell ref="AQ25:AQ27"/>
    <mergeCell ref="AR25:AR27"/>
    <mergeCell ref="AS25:AS27"/>
    <mergeCell ref="AP22:AP24"/>
    <mergeCell ref="AQ22:AQ24"/>
    <mergeCell ref="AO25:AO27"/>
    <mergeCell ref="AO22:AO24"/>
    <mergeCell ref="AQ10:AQ12"/>
    <mergeCell ref="AR10:AR12"/>
    <mergeCell ref="AS10:AS12"/>
    <mergeCell ref="E19:F19"/>
    <mergeCell ref="AL19:AM19"/>
    <mergeCell ref="A14:AM14"/>
    <mergeCell ref="A11:AM11"/>
    <mergeCell ref="AQ13:AQ15"/>
    <mergeCell ref="AR13:AR15"/>
    <mergeCell ref="AS13:AS15"/>
    <mergeCell ref="AP13:AP15"/>
    <mergeCell ref="A13:B13"/>
    <mergeCell ref="M10:O10"/>
    <mergeCell ref="P10:R10"/>
    <mergeCell ref="AH10:AJ10"/>
    <mergeCell ref="AO13:AO15"/>
    <mergeCell ref="AH19:AJ19"/>
    <mergeCell ref="S19:U19"/>
    <mergeCell ref="V19:X19"/>
    <mergeCell ref="AQ6:AQ9"/>
    <mergeCell ref="AR6:AR9"/>
    <mergeCell ref="AH7:AJ7"/>
    <mergeCell ref="AS52:AS54"/>
    <mergeCell ref="AP43:AP45"/>
    <mergeCell ref="AQ43:AQ45"/>
    <mergeCell ref="AR43:AR45"/>
    <mergeCell ref="AS43:AS45"/>
    <mergeCell ref="AR22:AR24"/>
    <mergeCell ref="AS22:AS24"/>
    <mergeCell ref="A17:AM17"/>
    <mergeCell ref="AP19:AP21"/>
    <mergeCell ref="AQ19:AQ21"/>
    <mergeCell ref="AR19:AR21"/>
    <mergeCell ref="AS19:AS21"/>
    <mergeCell ref="AP16:AP18"/>
    <mergeCell ref="AQ16:AQ18"/>
    <mergeCell ref="AR16:AR18"/>
    <mergeCell ref="AS16:AS18"/>
    <mergeCell ref="AO16:AO18"/>
    <mergeCell ref="AS40:AS42"/>
    <mergeCell ref="AS34:AS36"/>
    <mergeCell ref="AP37:AP39"/>
    <mergeCell ref="AQ37:AQ39"/>
    <mergeCell ref="AR37:AR39"/>
    <mergeCell ref="AS37:AS39"/>
    <mergeCell ref="AP30:AP33"/>
    <mergeCell ref="AQ46:AQ48"/>
    <mergeCell ref="AR46:AR48"/>
    <mergeCell ref="AS46:AS48"/>
    <mergeCell ref="AP34:AP36"/>
    <mergeCell ref="AQ34:AQ36"/>
    <mergeCell ref="AR34:AR36"/>
    <mergeCell ref="AQ30:AQ33"/>
    <mergeCell ref="AP119:AP121"/>
    <mergeCell ref="AQ119:AQ121"/>
    <mergeCell ref="AR119:AR121"/>
    <mergeCell ref="AS119:AS121"/>
    <mergeCell ref="AP114:AP115"/>
    <mergeCell ref="AQ114:AQ115"/>
    <mergeCell ref="AR114:AR115"/>
    <mergeCell ref="AS114:AS115"/>
    <mergeCell ref="AP116:AP118"/>
    <mergeCell ref="AQ116:AQ118"/>
    <mergeCell ref="AR116:AR118"/>
    <mergeCell ref="AS116:AS118"/>
    <mergeCell ref="AS70:AS72"/>
    <mergeCell ref="AS73:AS75"/>
    <mergeCell ref="AS76:AS78"/>
    <mergeCell ref="AR76:AR78"/>
    <mergeCell ref="AR73:AR75"/>
    <mergeCell ref="AS49:AS51"/>
    <mergeCell ref="AP40:AP42"/>
    <mergeCell ref="AQ40:AQ42"/>
    <mergeCell ref="AR58:AR60"/>
    <mergeCell ref="AR40:AR42"/>
    <mergeCell ref="AP46:AP48"/>
    <mergeCell ref="AS67:AS69"/>
    <mergeCell ref="AP70:AP72"/>
    <mergeCell ref="AQ70:AQ72"/>
    <mergeCell ref="AR70:AR72"/>
    <mergeCell ref="AS61:AS63"/>
    <mergeCell ref="AP67:AP69"/>
    <mergeCell ref="AQ67:AQ69"/>
    <mergeCell ref="AR67:AR69"/>
    <mergeCell ref="AP96:AP98"/>
    <mergeCell ref="AQ96:AQ98"/>
    <mergeCell ref="D76:D77"/>
    <mergeCell ref="J76:L77"/>
    <mergeCell ref="M76:O77"/>
    <mergeCell ref="AP76:AP78"/>
    <mergeCell ref="AQ76:AQ78"/>
    <mergeCell ref="AP73:AP75"/>
    <mergeCell ref="AQ73:AQ75"/>
    <mergeCell ref="C98:AM98"/>
    <mergeCell ref="J87:L87"/>
    <mergeCell ref="M87:O87"/>
    <mergeCell ref="P87:R87"/>
    <mergeCell ref="S87:U87"/>
    <mergeCell ref="V87:X87"/>
    <mergeCell ref="Y87:AA87"/>
    <mergeCell ref="AE84:AG84"/>
    <mergeCell ref="P96:R96"/>
    <mergeCell ref="Y96:AA96"/>
    <mergeCell ref="AB96:AD96"/>
    <mergeCell ref="E96:F96"/>
    <mergeCell ref="AL96:AM96"/>
    <mergeCell ref="AO96:AO98"/>
    <mergeCell ref="AN93:AN95"/>
    <mergeCell ref="AO49:AO51"/>
    <mergeCell ref="AP49:AP51"/>
    <mergeCell ref="AQ49:AQ51"/>
    <mergeCell ref="AR49:AR51"/>
    <mergeCell ref="C51:AM51"/>
    <mergeCell ref="AP52:AP54"/>
    <mergeCell ref="AQ52:AQ54"/>
    <mergeCell ref="AR52:AR54"/>
    <mergeCell ref="AE52:AG52"/>
    <mergeCell ref="AO52:AO54"/>
    <mergeCell ref="AL52:AM52"/>
    <mergeCell ref="AH49:AJ49"/>
    <mergeCell ref="AL49:AM49"/>
    <mergeCell ref="AR90:AR92"/>
    <mergeCell ref="AS90:AS92"/>
    <mergeCell ref="AS96:AS98"/>
    <mergeCell ref="AS93:AS95"/>
    <mergeCell ref="AL93:AM93"/>
    <mergeCell ref="V96:X96"/>
    <mergeCell ref="J96:L96"/>
    <mergeCell ref="M96:O96"/>
    <mergeCell ref="AH73:AJ73"/>
    <mergeCell ref="AP84:AP86"/>
    <mergeCell ref="AQ84:AQ86"/>
    <mergeCell ref="A88:AM88"/>
    <mergeCell ref="AE93:AG93"/>
    <mergeCell ref="AH93:AJ93"/>
    <mergeCell ref="AO93:AO95"/>
    <mergeCell ref="A92:AM92"/>
    <mergeCell ref="G93:I93"/>
    <mergeCell ref="Y93:AA93"/>
    <mergeCell ref="AB93:AD93"/>
    <mergeCell ref="S93:U93"/>
    <mergeCell ref="V93:X93"/>
    <mergeCell ref="J93:L93"/>
    <mergeCell ref="M93:O93"/>
    <mergeCell ref="P93:R93"/>
    <mergeCell ref="A96:B96"/>
    <mergeCell ref="G96:I96"/>
    <mergeCell ref="A90:AM90"/>
    <mergeCell ref="E93:F93"/>
    <mergeCell ref="A91:I91"/>
    <mergeCell ref="K91:AM91"/>
    <mergeCell ref="AS64:AS66"/>
    <mergeCell ref="AO58:AO60"/>
    <mergeCell ref="AO61:AO63"/>
    <mergeCell ref="AR96:AR98"/>
    <mergeCell ref="C72:AM72"/>
    <mergeCell ref="C83:AM83"/>
    <mergeCell ref="C79:AM79"/>
    <mergeCell ref="C95:AM95"/>
    <mergeCell ref="C89:AM89"/>
    <mergeCell ref="C86:AM86"/>
    <mergeCell ref="AR93:AR95"/>
    <mergeCell ref="AP90:AP92"/>
    <mergeCell ref="AQ90:AQ92"/>
    <mergeCell ref="AP93:AP95"/>
    <mergeCell ref="AQ93:AQ95"/>
    <mergeCell ref="A94:AM94"/>
    <mergeCell ref="AE96:AG96"/>
    <mergeCell ref="AH96:AJ96"/>
    <mergeCell ref="AN96:AN98"/>
    <mergeCell ref="A97:AM97"/>
    <mergeCell ref="A44:AM44"/>
    <mergeCell ref="A50:AM50"/>
    <mergeCell ref="A56:AM56"/>
    <mergeCell ref="AS84:AS86"/>
    <mergeCell ref="AP87:AP89"/>
    <mergeCell ref="AQ87:AQ89"/>
    <mergeCell ref="AR87:AR89"/>
    <mergeCell ref="AS87:AS89"/>
    <mergeCell ref="AS55:AS57"/>
    <mergeCell ref="AP58:AP60"/>
    <mergeCell ref="AQ58:AQ60"/>
    <mergeCell ref="AS58:AS60"/>
    <mergeCell ref="AP64:AP66"/>
    <mergeCell ref="AQ64:AQ66"/>
    <mergeCell ref="AR64:AR66"/>
    <mergeCell ref="AO55:AO57"/>
    <mergeCell ref="AP55:AP57"/>
    <mergeCell ref="AQ55:AQ57"/>
    <mergeCell ref="AR55:AR57"/>
    <mergeCell ref="AP61:AP63"/>
    <mergeCell ref="AQ61:AQ63"/>
    <mergeCell ref="AR61:AR63"/>
    <mergeCell ref="AT3:AT4"/>
    <mergeCell ref="AT6:AT9"/>
    <mergeCell ref="AT10:AT12"/>
    <mergeCell ref="AT13:AT15"/>
    <mergeCell ref="AT16:AT18"/>
    <mergeCell ref="AT19:AT21"/>
    <mergeCell ref="AT22:AT24"/>
    <mergeCell ref="AT25:AT27"/>
    <mergeCell ref="AT30:AT33"/>
    <mergeCell ref="AT34:AT36"/>
    <mergeCell ref="AT37:AT39"/>
    <mergeCell ref="AT40:AT42"/>
    <mergeCell ref="AT43:AT45"/>
    <mergeCell ref="AT46:AT48"/>
    <mergeCell ref="AT49:AT51"/>
    <mergeCell ref="AT52:AT54"/>
    <mergeCell ref="AT55:AT57"/>
    <mergeCell ref="AT58:AT60"/>
    <mergeCell ref="AT61:AT63"/>
    <mergeCell ref="AT64:AT66"/>
    <mergeCell ref="AT67:AT69"/>
    <mergeCell ref="AT70:AT72"/>
    <mergeCell ref="AT73:AT75"/>
    <mergeCell ref="AT76:AT78"/>
    <mergeCell ref="AT79:AT83"/>
    <mergeCell ref="AT84:AT86"/>
    <mergeCell ref="AT87:AT89"/>
    <mergeCell ref="AT116:AT118"/>
    <mergeCell ref="AT119:AT121"/>
    <mergeCell ref="AT90:AT92"/>
    <mergeCell ref="AT93:AT95"/>
    <mergeCell ref="AT96:AT98"/>
    <mergeCell ref="AT99:AT101"/>
    <mergeCell ref="AT102:AT104"/>
    <mergeCell ref="AT105:AT107"/>
    <mergeCell ref="AT108:AT110"/>
    <mergeCell ref="AT111:AT113"/>
    <mergeCell ref="AT114:AT115"/>
  </mergeCells>
  <conditionalFormatting sqref="G7:AM7 AL10:AM10 E13:AJ13 AL13:AM13 E16:AJ16 AL16:AM16 E19:AJ19 AL19:AM19 E22:AJ22 AL22:AM22 E25:AJ25 AL25:AM25 E30:AJ31 AL30:AM31 E34:AJ34 AL34:AM34 E37:AJ37 AL37:AM37 E40:AJ40 AL40:AM40 E43:AJ43 AL43:AM43 E46:AJ46 AL46:AM46 E52:AJ52 AL52:AM52 E58:AJ58 AL58:AM58 E61:AJ61 AL61:AM61 E64:AJ64 AL64:AM64 E67:AJ67 AL67:AM67 E70:AJ70 AL70:AM70 E73:AJ73 AL73:AM73 AL76:AM77 AL80:AM81 E84:AJ84 AL84:AM84 E87:AJ87 AL87:AM87 AL96:AM96 E80:AJ81 E76:AJ77 E93:AJ93 AL93:AM93 E96:AJ96 E10:AJ10">
    <cfRule type="containsBlanks" dxfId="55" priority="76">
      <formula>LEN(TRIM(E7))=0</formula>
    </cfRule>
  </conditionalFormatting>
  <conditionalFormatting sqref="C58">
    <cfRule type="containsText" dxfId="54" priority="75" operator="containsText" text="uzupełnij">
      <formula>NOT(ISERROR(SEARCH("uzupełnij",C58)))</formula>
    </cfRule>
  </conditionalFormatting>
  <conditionalFormatting sqref="C61">
    <cfRule type="containsText" dxfId="53" priority="74" operator="containsText" text="uzupełnij">
      <formula>NOT(ISERROR(SEARCH("uzupełnij",C61)))</formula>
    </cfRule>
  </conditionalFormatting>
  <conditionalFormatting sqref="C64">
    <cfRule type="containsText" dxfId="52" priority="73" operator="containsText" text="uzupełnij">
      <formula>NOT(ISERROR(SEARCH("uzupełnij",C64)))</formula>
    </cfRule>
  </conditionalFormatting>
  <conditionalFormatting sqref="C67">
    <cfRule type="containsText" dxfId="51" priority="72" operator="containsText" text="uzupełnij">
      <formula>NOT(ISERROR(SEARCH("uzupełnij",C67)))</formula>
    </cfRule>
  </conditionalFormatting>
  <conditionalFormatting sqref="C70">
    <cfRule type="containsText" dxfId="50" priority="69" operator="containsText" text="uzupełnij">
      <formula>NOT(ISERROR(SEARCH("uzupełnij",C70)))</formula>
    </cfRule>
  </conditionalFormatting>
  <conditionalFormatting sqref="C73">
    <cfRule type="containsText" dxfId="49" priority="68" operator="containsText" text="uzupełnij">
      <formula>NOT(ISERROR(SEARCH("uzupełnij",C73)))</formula>
    </cfRule>
  </conditionalFormatting>
  <conditionalFormatting sqref="C84">
    <cfRule type="containsText" dxfId="48" priority="67" operator="containsText" text="uzupełnij">
      <formula>NOT(ISERROR(SEARCH("uzupełnij",C84)))</formula>
    </cfRule>
  </conditionalFormatting>
  <conditionalFormatting sqref="C87">
    <cfRule type="containsText" dxfId="47" priority="66" operator="containsText" text="uzupełnij">
      <formula>NOT(ISERROR(SEARCH("uzupełnij",C87)))</formula>
    </cfRule>
  </conditionalFormatting>
  <conditionalFormatting sqref="C76:C77">
    <cfRule type="containsText" dxfId="46" priority="65" operator="containsText" text="uzupełnij">
      <formula>NOT(ISERROR(SEARCH("uzupełnij",C76)))</formula>
    </cfRule>
  </conditionalFormatting>
  <conditionalFormatting sqref="C80:C81">
    <cfRule type="containsText" dxfId="45" priority="64" operator="containsText" text="uzupełnij">
      <formula>NOT(ISERROR(SEARCH("uzupełnij",C80)))</formula>
    </cfRule>
  </conditionalFormatting>
  <conditionalFormatting sqref="A93:C93">
    <cfRule type="containsText" dxfId="44" priority="63" operator="containsText" text="uzupełnij">
      <formula>NOT(ISERROR(SEARCH("uzupełnij",A93)))</formula>
    </cfRule>
  </conditionalFormatting>
  <conditionalFormatting sqref="A96:B96">
    <cfRule type="containsText" dxfId="43" priority="62" operator="containsText" text="uzupełnij">
      <formula>NOT(ISERROR(SEARCH("uzupełnij",A96)))</formula>
    </cfRule>
  </conditionalFormatting>
  <conditionalFormatting sqref="C96">
    <cfRule type="containsText" dxfId="42" priority="60" operator="containsText" text="uzupełnij">
      <formula>NOT(ISERROR(SEARCH("uzupełnij",C96)))</formula>
    </cfRule>
  </conditionalFormatting>
  <conditionalFormatting sqref="C9:AM9">
    <cfRule type="containsBlanks" dxfId="41" priority="58">
      <formula>LEN(TRIM(C9))=0</formula>
    </cfRule>
  </conditionalFormatting>
  <conditionalFormatting sqref="C95:AM95 C98:AM98">
    <cfRule type="containsBlanks" dxfId="40" priority="57">
      <formula>LEN(TRIM(C95))=0</formula>
    </cfRule>
  </conditionalFormatting>
  <conditionalFormatting sqref="C36:AM36">
    <cfRule type="containsBlanks" dxfId="39" priority="55">
      <formula>LEN(TRIM(C36))=0</formula>
    </cfRule>
  </conditionalFormatting>
  <conditionalFormatting sqref="C12:AM12 C15:AM15 C18:AM18 C21:AM21 C24:AM24 C27:AM27 C33:AM33 C39:AM39 C42:AM42 C45:AM45 C48:AM48 C54:AM54 C60:AM60 C63:AM63 C66:AM66 C69:AM69 C72:AM72 C75:AM75 C79:AM79 C83:AM83 C86:AM86 C89:AM89">
    <cfRule type="containsBlanks" dxfId="38" priority="56">
      <formula>LEN(TRIM(C12))=0</formula>
    </cfRule>
  </conditionalFormatting>
  <conditionalFormatting sqref="K91">
    <cfRule type="containsBlanks" dxfId="37" priority="53">
      <formula>LEN(TRIM(K91))=0</formula>
    </cfRule>
  </conditionalFormatting>
  <conditionalFormatting sqref="E49:AJ49 AL49:AM49">
    <cfRule type="containsBlanks" dxfId="36" priority="52">
      <formula>LEN(TRIM(E49))=0</formula>
    </cfRule>
  </conditionalFormatting>
  <conditionalFormatting sqref="C51:AM51">
    <cfRule type="containsBlanks" dxfId="35" priority="51">
      <formula>LEN(TRIM(C51))=0</formula>
    </cfRule>
  </conditionalFormatting>
  <conditionalFormatting sqref="E55:AJ55 AL55:AM55">
    <cfRule type="containsBlanks" dxfId="34" priority="50">
      <formula>LEN(TRIM(E55))=0</formula>
    </cfRule>
  </conditionalFormatting>
  <conditionalFormatting sqref="C57:AM57">
    <cfRule type="containsBlanks" dxfId="33" priority="49">
      <formula>LEN(TRIM(C57))=0</formula>
    </cfRule>
  </conditionalFormatting>
  <conditionalFormatting sqref="E99:AJ99 AL99:AM99">
    <cfRule type="containsBlanks" dxfId="32" priority="6">
      <formula>LEN(TRIM(E99))=0</formula>
    </cfRule>
  </conditionalFormatting>
  <conditionalFormatting sqref="A99:C99">
    <cfRule type="containsText" dxfId="31" priority="5" operator="containsText" text="uzupełnij">
      <formula>NOT(ISERROR(SEARCH("uzupełnij",A99)))</formula>
    </cfRule>
  </conditionalFormatting>
  <conditionalFormatting sqref="C101:AM101">
    <cfRule type="containsBlanks" dxfId="30" priority="4">
      <formula>LEN(TRIM(C101))=0</formula>
    </cfRule>
  </conditionalFormatting>
  <conditionalFormatting sqref="C104:AM104 C107:AM107 C110:AM110 C113:AM113">
    <cfRule type="containsBlanks" dxfId="29" priority="1">
      <formula>LEN(TRIM(C104))=0</formula>
    </cfRule>
  </conditionalFormatting>
  <conditionalFormatting sqref="E102:AJ102 E105:AJ105 E108:AJ108 E111:AJ111 AL102:AM102 AL105:AM105 AL108:AM108 AL111:AM111">
    <cfRule type="containsBlanks" dxfId="28" priority="3">
      <formula>LEN(TRIM(E102))=0</formula>
    </cfRule>
  </conditionalFormatting>
  <conditionalFormatting sqref="A102:C102 A105:C105 A108:C108 A111:C111">
    <cfRule type="containsText" dxfId="27" priority="2" operator="containsText" text="uzupełnij">
      <formula>NOT(ISERROR(SEARCH("uzupełnij",A102)))</formula>
    </cfRule>
  </conditionalFormatting>
  <dataValidations xWindow="926" yWindow="703" count="38">
    <dataValidation allowBlank="1" showInputMessage="1" showErrorMessage="1" prompt="Wartość uzupełniana automatycznie na podstawie danych z części IV. Zdolność do realizacji" sqref="E30:F30"/>
    <dataValidation type="whole" allowBlank="1" showInputMessage="1" showErrorMessage="1" error="Wpisana wartość nie należy do przedziału &lt;wartość bazowa ; wartość docelowa&gt;" prompt="Wskaźnik prezentowany narastająco_x000a_" sqref="G30:AJ30">
      <formula1>$E$30</formula1>
      <formula2>$AL$30</formula2>
    </dataValidation>
    <dataValidation type="whole" allowBlank="1" showInputMessage="1" showErrorMessage="1" error="Wpisana wartość nie należy do przedziału &lt;wartość bazowa ; wartość docelowa&gt;" prompt="Wskaźnik prezentowany narastająco_x000a_" sqref="G31:AJ31">
      <formula1>$E$31</formula1>
      <formula2>$AL$31</formula2>
    </dataValidation>
    <dataValidation type="decimal" operator="greaterThanOrEqual" allowBlank="1" showInputMessage="1" showErrorMessage="1" sqref="AL19:AM19 G25:AJ25 D7 AL22:AM22">
      <formula1>0</formula1>
    </dataValidation>
    <dataValidation type="decimal" operator="greaterThanOrEqual" allowBlank="1" showInputMessage="1" showErrorMessage="1" prompt="Wartość liczbowa" sqref="E25:F25 AL25:AM25">
      <formula1>0</formula1>
    </dataValidation>
    <dataValidation allowBlank="1" showInputMessage="1" showErrorMessage="1" prompt="Wpisz jednostlę miary Wartość % nie jest dopuszczalna" sqref="C58 C61 C64 C67 C70 C76:C77 C87 C73 C84 C93 C80:C81 C96 C99 C102 C105 C108 C111"/>
    <dataValidation type="decimal" operator="greaterThanOrEqual" allowBlank="1" showInputMessage="1" showErrorMessage="1" prompt="WARTOŚĆ BAZOWA" sqref="E10:F10 E22:F22 E19:F19">
      <formula1>0</formula1>
    </dataValidation>
    <dataValidation type="decimal" allowBlank="1" showInputMessage="1" showErrorMessage="1" error="Wpisana wartość nie należy do przedziału &lt;wartość bazowa ; wartość docelowa&gt;" promptTitle="UWAGA" prompt="Wskaźnik prezentowany narastająco, wartość maksymalna = wartość docelowa, w pierwszej kolejności uzupełnij wartość bazową i docelową" sqref="G10:AJ10">
      <formula1>$E$10</formula1>
      <formula2>$AL$10</formula2>
    </dataValidation>
    <dataValidation type="decimal" operator="greaterThanOrEqual" allowBlank="1" showInputMessage="1" showErrorMessage="1" prompt="Wskaźnik  NIE JEST _x000a_prezentowany narastająco!_x000a_Wprowadź wartość w formacie liczbowym, jeżeli w danym roku nakłady nie występują należy wpisać 0." sqref="G22:AJ22 G19:AJ19">
      <formula1>0</formula1>
    </dataValidation>
    <dataValidation allowBlank="1" showInputMessage="1" showErrorMessage="1" prompt="W przypadku braku wskaźnika należy wpisać _x000a_Nie dotyczy" sqref="A96:B96"/>
    <dataValidation type="decimal" operator="greaterThanOrEqual" allowBlank="1" showInputMessage="1" showErrorMessage="1" error="Wpisana wartość nie należy do przedziału &lt;wartość bazowa ; wartość docelowa&gt;" prompt="Wartość bazowa(O) + wzrost zatrudnienia_x000a_UWAGA! Wartość prezentowana narastająco n=(n-1)+ wzrost zatrudnienia w danym roku" sqref="G7:AJ7">
      <formula1>$D$7</formula1>
    </dataValidation>
    <dataValidation type="whole" allowBlank="1" showInputMessage="1" showErrorMessage="1" error="Wpisana wartość nie należy do przedziału &lt;wartość bazowa ; wartość docelowa&gt;" prompt="Wskaźnik _x000a_prezentowany _x000a_narastająco" sqref="G13:AJ13">
      <formula1>$E$13</formula1>
      <formula2>$AL$13</formula2>
    </dataValidation>
    <dataValidation type="whole" allowBlank="1" showInputMessage="1" showErrorMessage="1" error="Wpisana wartość nie należy do przedziału &lt;wartość bazowa ; wartość docelowa&gt;" prompt="Wskaźnik_x000a_prezentowany _x000a_narastająco" sqref="G16:AJ16">
      <formula1>$E$16</formula1>
      <formula2>$AL$16</formula2>
    </dataValidation>
    <dataValidation type="whole" operator="greaterThanOrEqual" allowBlank="1" showInputMessage="1" showErrorMessage="1" error="Wartość minimalna = Wartość bazowa" prompt="Liczba organizacji NGO z którymi Wnioskodawca NAWIĄŻE współpracę + Liczba organizacji NGO z którymi Wnioskodawca ROZWINIE współpracę" sqref="G52:AJ52">
      <formula1>$E$52</formula1>
    </dataValidation>
    <dataValidation type="whole" operator="greaterThanOrEqual" allowBlank="1" showInputMessage="1" showErrorMessage="1" error="Wartość minimalna = Wartość bazowa" prompt="Liczba jednostek naukowych z którymi Wnioskodawca NAWIĄŻE współpracę w ramach projektu" sqref="G34:AJ34">
      <formula1>$E$34</formula1>
    </dataValidation>
    <dataValidation type="whole" operator="greaterThanOrEqual" allowBlank="1" showInputMessage="1" showErrorMessage="1" error="Wartość minimalna = Wartość bazowa" prompt="Liczba form współpracy z jednostkami naukowymi (w ramach NAWIĄZANIA NOWEJ WSPÓŁPRACY)" sqref="G37:AJ37">
      <formula1>$E$37</formula1>
    </dataValidation>
    <dataValidation type="whole" operator="greaterThanOrEqual" allowBlank="1" showInputMessage="1" showErrorMessage="1" error="Wartość minimalna = Wartość bazowa" prompt="Liczba podmiotów z sektora MSP z którymi Wnioskodawca NAWIĄŻE współpracę + Liczba podmiotów z sektora MSP z którymi Wnioskodawca ROZWINIE współpracę" sqref="G46:AJ46">
      <formula1>$E$46</formula1>
    </dataValidation>
    <dataValidation type="whole" operator="greaterThanOrEqual" allowBlank="1" showInputMessage="1" showErrorMessage="1" prompt="WARTOŚĆ DOCELOWA_x000a__x000a_PAMIĘTAJ O UZUPEŁNIENIU wartości dla wskaźnika: Liczba form współpracy z jednostkami naukowymi (w ramach nawiązania nowej współpracy)" sqref="AL34:AM34">
      <formula1>$E$34</formula1>
    </dataValidation>
    <dataValidation type="whole" operator="greaterThanOrEqual" allowBlank="1" showInputMessage="1" showErrorMessage="1" prompt="WARTOŚĆ DOCELOWA_x000a__x000a_PAMIĘTAJ O UZUPEŁNIENIU wartości dla wskaźnika:_x000a_Liczba form współpracy z jednostkami naukowymi (w ramach rozwoju dotychczasowej współpracy)" sqref="AL40:AM40">
      <formula1>$E$40</formula1>
    </dataValidation>
    <dataValidation type="whole" operator="greaterThanOrEqual" allowBlank="1" showInputMessage="1" showErrorMessage="1" prompt="WARTOŚĆ BAZOWA" sqref="E31:F31 E34:F34 E37:F37 E40:F40 E43:F43 E46:F46 E52:F52 E49:F49 E55:F55 E13:F13 E16:F16">
      <formula1>0</formula1>
    </dataValidation>
    <dataValidation type="decimal" operator="greaterThanOrEqual" allowBlank="1" showInputMessage="1" showErrorMessage="1" prompt="WARTOŚĆ DOCELOWA = wartość bazowa(O) + wzrost zatrudnienia" sqref="AN7">
      <formula1>$D$7</formula1>
    </dataValidation>
    <dataValidation type="whole" operator="greaterThanOrEqual" allowBlank="1" showInputMessage="1" showErrorMessage="1" prompt="WARTOŚĆ DOCELOWA" sqref="AL16:AN16 AL13:AN13">
      <formula1>1</formula1>
    </dataValidation>
    <dataValidation type="whole" operator="greaterThanOrEqual" allowBlank="1" showInputMessage="1" showErrorMessage="1" prompt="WARTOŚĆ DOCELOWA" sqref="AL37:AM37">
      <formula1>$E$37</formula1>
    </dataValidation>
    <dataValidation type="whole" operator="greaterThanOrEqual" allowBlank="1" showInputMessage="1" showErrorMessage="1" prompt="WARTOŚĆ DOCELOWA" sqref="AL43:AM43">
      <formula1>$E$43</formula1>
    </dataValidation>
    <dataValidation type="whole" operator="greaterThanOrEqual" allowBlank="1" showInputMessage="1" showErrorMessage="1" prompt="WARTOŚĆ DOCELOWA = liczba podmiotów z sektora MSP z którymi Wnioskodawca NAWIĄŻE współpracę + liczba podmiotów z sektora MSP z którymi Wnioskodawca ROZWINIE współpracę" sqref="AL46:AM46">
      <formula1>E46</formula1>
    </dataValidation>
    <dataValidation type="whole" operator="greaterThanOrEqual" allowBlank="1" showInputMessage="1" showErrorMessage="1" prompt="WARTOŚĆ DOCELOWA = liczba organizacji NGO z którymi Wnioskodawca NAWIĄŻE współpracę + liczba organizacji NGO z którymi Wnioskodawca ROZWINIE współpracę" sqref="AL52:AM52">
      <formula1>$E$52</formula1>
    </dataValidation>
    <dataValidation type="decimal" operator="greaterThanOrEqual" allowBlank="1" showInputMessage="1" showErrorMessage="1" prompt="Wartość w formacie liczbowym" sqref="E58:AJ58 AL61:AN61 E61:AJ61 AL64:AN64 E64:AJ64 AL67:AN67 E67:AJ67 AL87:AN87 E70:AJ70 AL70:AN70 E73:AJ73 AL96:AN96 E76:AJ77 AL73:AN73 E80:AJ81 AN52 E84:AJ84 AL76:AN77 E87:AJ87 AL84:AN84 E93:AJ93 AL93:AN93 E96:AJ96 AL58:AN58 AN55 AL80:AN81 AN30 AN19 AN22 AN25 AN34 AN37 AN40 AN43 AN49 AN46 AL111:AN111 AL102:AN102 AL108:AN108 AL99:AN99 AL105:AN105 E99:AJ99 E102:AJ102 E105:AJ105 E108:AJ108 E111:AJ111">
      <formula1>0</formula1>
    </dataValidation>
    <dataValidation allowBlank="1" showInputMessage="1" showErrorMessage="1" prompt="Pole uzupełniane automatycznie na podstawie danych wskazanych w cz. IV Zdolność do realizacji" sqref="AL30:AM31 AN31"/>
    <dataValidation type="list" allowBlank="1" showInputMessage="1" showErrorMessage="1" sqref="K91:AN91">
      <formula1>taknie</formula1>
    </dataValidation>
    <dataValidation type="whole" operator="greaterThanOrEqual" allowBlank="1" showInputMessage="1" showErrorMessage="1" error="Wartość minimalna = Wartość bazowa" prompt="Liczba form współpracy z jednostkami naukowymi (w ramach ROZWOJU dotychczasowej współpracy)" sqref="G49:AJ49">
      <formula1>$E$49</formula1>
    </dataValidation>
    <dataValidation type="whole" operator="greaterThanOrEqual" allowBlank="1" showInputMessage="1" showErrorMessage="1" prompt="WARTOŚĆ DOCELOWA" sqref="AL49:AM49">
      <formula1>$E$49</formula1>
    </dataValidation>
    <dataValidation type="whole" operator="greaterThanOrEqual" allowBlank="1" showInputMessage="1" showErrorMessage="1" error="Wartość minimalna = Wartość bazowa" prompt="Liczba form współpracy z jednostkami naukowymi (w ramach ROZWOJU dotychczasowej współpracy)" sqref="G55:AJ55">
      <formula1>$E$55</formula1>
    </dataValidation>
    <dataValidation type="whole" operator="greaterThanOrEqual" allowBlank="1" showInputMessage="1" showErrorMessage="1" prompt="WARTOŚĆ DOCELOWA" sqref="AL55:AM55">
      <formula1>$E$55</formula1>
    </dataValidation>
    <dataValidation type="whole" operator="greaterThanOrEqual" allowBlank="1" showInputMessage="1" showErrorMessage="1" error="Wartość minimalna = Wartość bazowa" prompt="Liczba form współpracy z jednostkami naukowymi (w ramach ROZWOJU dotychczasowej współpracy)" sqref="WDW43 G43:AJ43">
      <formula1>$E$43</formula1>
    </dataValidation>
    <dataValidation type="whole" operator="greaterThanOrEqual" allowBlank="1" showInputMessage="1" showErrorMessage="1" error="Wartość minimalna = Wartość bazowa" prompt="Liczba jednostek naukowych z którymi Wnioskodawca ROZWINIE współpracę w ramach projektu" sqref="G40:AJ40">
      <formula1>$E$40</formula1>
    </dataValidation>
    <dataValidation type="decimal" operator="greaterThanOrEqual" allowBlank="1" showInputMessage="1" showErrorMessage="1" prompt="WARTOŚĆ DOCELOWA = wartość bazowa + wzrost liczby naukowców_x000a_" sqref="AN10">
      <formula1>$E$10</formula1>
    </dataValidation>
    <dataValidation type="decimal" operator="greaterThan" allowBlank="1" showInputMessage="1" showErrorMessage="1" prompt="WARTOŚĆ DOCELOWA_x000a_" sqref="AL10:AM10">
      <formula1>0</formula1>
    </dataValidation>
    <dataValidation type="decimal" operator="greaterThanOrEqual" allowBlank="1" showInputMessage="1" showErrorMessage="1" prompt="WARTOŚĆ DOCELOWA" sqref="AK7:AM7">
      <formula1>$D$7</formula1>
    </dataValidation>
  </dataValidations>
  <hyperlinks>
    <hyperlink ref="AN70" location="'VII. Zgodność projektu'!P15" display="Powrót do cz. VII Zgodność projektu"/>
    <hyperlink ref="AN73" location="'VII. Zgodność projektu'!P16" display="Powrót do cz. VII Zgodność projektu"/>
    <hyperlink ref="AN77" location="'VII. Zgodność projektu'!P27" display="Powrót do cz. VII Zgodność projektu"/>
    <hyperlink ref="AN84" location="'VII. Zgodność projektu'!P40" display="Powrót do cz. VII Zgodność projektu"/>
    <hyperlink ref="AN87" location="'VII. Zgodność projektu'!P41" display="Powrót do cz. VII Zgodność projektu"/>
    <hyperlink ref="AN67" location="'VII. Zgodność projektu'!P68" display="Powrót do cz. VII Zgodność projektu"/>
    <hyperlink ref="AN64" location="'VII. Zgodność projektu'!P67" display="Powrót do cz. VII Zgodność projektu"/>
    <hyperlink ref="AN61" location="'VII. Zgodność projektu'!P55" display="Powrót do cz. VII Zgodność projektu"/>
    <hyperlink ref="AN58" location="'VII. Zgodność projektu'!P54" display="Powrót do cz. VII Zgodność projektu"/>
    <hyperlink ref="AN52" location="'IV. Zdolność do realizacji'!A626" display="Powrót do cz. IV Zdolność do realizacji (nawiązanie współpracy)"/>
    <hyperlink ref="AN81" location="'VII. Zgodność projektu'!P28" display="Powrót do cz. VII Zgodność projektu"/>
    <hyperlink ref="AN30" location="'IV. Zdolność do realizacji'!A514" display="Powrót do cz. IV Zdolność do realizacji"/>
    <hyperlink ref="AN19" location="'IV. Zdolność do realizacji'!B550" display="Powrót do cz. IV Zdolność do realizacji"/>
    <hyperlink ref="AN22" location="'IV. Zdolność do realizacji'!B553" display="Powrót do cz. IV Zdolność do realizacji"/>
    <hyperlink ref="AN25" location="'IV. Zdolność do realizacji'!B553" display="Powrót do cz. IV Zdolność do realizacji"/>
    <hyperlink ref="AN34" location="'IV. Zdolność do realizacji'!A626" display="Powrót do cz. IV Zdolność do realizacji"/>
    <hyperlink ref="AN40" location="'IV. Zdolność do realizacji'!A708" display="Powrót do cz. IV Zdolność do realizacji"/>
    <hyperlink ref="AN55" location="'IV. Zdolność do realizacji'!A708" display="Powrót do cz. IV Zdolność do realizacji (rozwój współpracy)"/>
    <hyperlink ref="AN49" location="'IV. Zdolność do realizacji'!A708" display="Powrót do cz. IV Zdolność do realizacji (rozwój współpracy)"/>
    <hyperlink ref="AN46" location="'IV. Zdolność do realizacji'!A626" display="Powrót do cz. IV Zdolność do realizacji (nawiązanie współpracy)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&amp;C&amp;G</oddHeader>
    <oddFooter>&amp;RStrona &amp;P z &amp;N</oddFooter>
  </headerFooter>
  <colBreaks count="1" manualBreakCount="1">
    <brk id="41" max="54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AL32"/>
  <sheetViews>
    <sheetView showGridLines="0" zoomScaleNormal="100" zoomScaleSheetLayoutView="85" zoomScalePageLayoutView="85" workbookViewId="0">
      <pane xSplit="33" ySplit="2" topLeftCell="AH45" activePane="bottomRight" state="frozen"/>
      <selection pane="topRight" activeCell="AH1" sqref="AH1"/>
      <selection pane="bottomLeft" activeCell="A3" sqref="A3"/>
      <selection pane="bottomRight" activeCell="AH2" sqref="AH1:AL1048576"/>
    </sheetView>
  </sheetViews>
  <sheetFormatPr defaultRowHeight="14.25"/>
  <cols>
    <col min="1" max="1" width="5.85546875" style="148" customWidth="1"/>
    <col min="2" max="2" width="2.140625" style="148" customWidth="1"/>
    <col min="3" max="5" width="2.7109375" style="148" customWidth="1"/>
    <col min="6" max="6" width="1.7109375" style="148" customWidth="1"/>
    <col min="7" max="7" width="1.28515625" style="148" customWidth="1"/>
    <col min="8" max="16" width="2.7109375" style="148" customWidth="1"/>
    <col min="17" max="17" width="4.85546875" style="148" customWidth="1"/>
    <col min="18" max="21" width="2.7109375" style="148" customWidth="1"/>
    <col min="22" max="22" width="2.28515625" style="148" customWidth="1"/>
    <col min="23" max="23" width="2.140625" style="148" customWidth="1"/>
    <col min="24" max="24" width="5.85546875" style="148" customWidth="1"/>
    <col min="25" max="25" width="1.85546875" style="148" customWidth="1"/>
    <col min="26" max="26" width="1.42578125" style="148" customWidth="1"/>
    <col min="27" max="27" width="1.7109375" style="148" customWidth="1"/>
    <col min="28" max="28" width="1.85546875" style="148" customWidth="1"/>
    <col min="29" max="32" width="2.7109375" style="148" customWidth="1"/>
    <col min="33" max="33" width="3.42578125" style="148" customWidth="1"/>
    <col min="34" max="38" width="17.7109375" style="207" hidden="1" customWidth="1"/>
    <col min="39" max="16384" width="9.140625" style="148"/>
  </cols>
  <sheetData>
    <row r="1" spans="1:38" ht="21" customHeight="1">
      <c r="A1" s="950" t="s">
        <v>1433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1144"/>
      <c r="AH1" s="1162" t="s">
        <v>1801</v>
      </c>
      <c r="AI1" s="1163"/>
      <c r="AJ1" s="1163"/>
      <c r="AK1" s="1164"/>
      <c r="AL1" s="416"/>
    </row>
    <row r="2" spans="1:38" ht="34.5" customHeight="1">
      <c r="A2" s="951"/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1145"/>
      <c r="AH2" s="389" t="str">
        <f>'I. Informacje ogólne o projekci'!$AH$2</f>
        <v>Ekspert od innowacyjności 1</v>
      </c>
      <c r="AI2" s="389" t="str">
        <f>'I. Informacje ogólne o projekci'!$AI$2</f>
        <v>Ekspert od innowacyjności 2</v>
      </c>
      <c r="AJ2" s="389" t="str">
        <f>'I. Informacje ogólne o projekci'!$AJ$2</f>
        <v>Ekspert od innowacyjności 3</v>
      </c>
      <c r="AK2" s="389" t="str">
        <f>'I. Informacje ogólne o projekci'!$AK$2</f>
        <v>Ekspert finansowy</v>
      </c>
      <c r="AL2" s="389" t="str">
        <f>'I. Informacje ogólne o projekci'!$AL$2</f>
        <v>Uwagi MFiPR</v>
      </c>
    </row>
    <row r="3" spans="1:38" ht="36" customHeight="1">
      <c r="A3" s="626" t="s">
        <v>1308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8"/>
      <c r="X3" s="219" t="s">
        <v>1894</v>
      </c>
      <c r="Y3" s="661"/>
      <c r="Z3" s="661"/>
      <c r="AA3" s="661"/>
      <c r="AB3" s="661"/>
      <c r="AC3" s="661"/>
      <c r="AD3" s="661"/>
      <c r="AE3" s="661"/>
      <c r="AF3" s="661"/>
      <c r="AG3" s="662"/>
      <c r="AH3" s="308"/>
      <c r="AI3" s="308"/>
      <c r="AJ3" s="308"/>
      <c r="AK3" s="308"/>
      <c r="AL3" s="401"/>
    </row>
    <row r="4" spans="1:38" ht="72" customHeight="1">
      <c r="A4" s="775" t="s">
        <v>1309</v>
      </c>
      <c r="B4" s="775"/>
      <c r="C4" s="775" t="s">
        <v>94</v>
      </c>
      <c r="D4" s="775"/>
      <c r="E4" s="775"/>
      <c r="F4" s="775"/>
      <c r="G4" s="775"/>
      <c r="H4" s="775" t="s">
        <v>1467</v>
      </c>
      <c r="I4" s="775"/>
      <c r="J4" s="775"/>
      <c r="K4" s="775"/>
      <c r="L4" s="775"/>
      <c r="M4" s="775" t="s">
        <v>1310</v>
      </c>
      <c r="N4" s="775"/>
      <c r="O4" s="775"/>
      <c r="P4" s="775"/>
      <c r="Q4" s="775"/>
      <c r="R4" s="775" t="s">
        <v>1311</v>
      </c>
      <c r="S4" s="775"/>
      <c r="T4" s="775"/>
      <c r="U4" s="775"/>
      <c r="V4" s="775"/>
      <c r="W4" s="775" t="s">
        <v>1312</v>
      </c>
      <c r="X4" s="775"/>
      <c r="Y4" s="775"/>
      <c r="Z4" s="775"/>
      <c r="AA4" s="775"/>
      <c r="AB4" s="775"/>
      <c r="AC4" s="775" t="s">
        <v>1313</v>
      </c>
      <c r="AD4" s="775"/>
      <c r="AE4" s="775"/>
      <c r="AF4" s="775"/>
      <c r="AG4" s="775"/>
      <c r="AH4" s="825"/>
      <c r="AI4" s="825"/>
      <c r="AJ4" s="825"/>
      <c r="AK4" s="825"/>
      <c r="AL4" s="825"/>
    </row>
    <row r="5" spans="1:38" ht="19.5" customHeight="1">
      <c r="A5" s="1153"/>
      <c r="B5" s="1154"/>
      <c r="C5" s="719" t="s">
        <v>1895</v>
      </c>
      <c r="D5" s="1148"/>
      <c r="E5" s="1148"/>
      <c r="F5" s="1148"/>
      <c r="G5" s="1149"/>
      <c r="H5" s="719" t="s">
        <v>1896</v>
      </c>
      <c r="I5" s="1148"/>
      <c r="J5" s="1148"/>
      <c r="K5" s="1148"/>
      <c r="L5" s="1149"/>
      <c r="M5" s="719" t="s">
        <v>1897</v>
      </c>
      <c r="N5" s="1148"/>
      <c r="O5" s="1148"/>
      <c r="P5" s="1148"/>
      <c r="Q5" s="1149"/>
      <c r="R5" s="719" t="s">
        <v>1898</v>
      </c>
      <c r="S5" s="1148"/>
      <c r="T5" s="1148"/>
      <c r="U5" s="1148"/>
      <c r="V5" s="1149"/>
      <c r="W5" s="719" t="s">
        <v>1899</v>
      </c>
      <c r="X5" s="1148"/>
      <c r="Y5" s="1148"/>
      <c r="Z5" s="1148"/>
      <c r="AA5" s="1148"/>
      <c r="AB5" s="1149"/>
      <c r="AC5" s="719" t="s">
        <v>1900</v>
      </c>
      <c r="AD5" s="1148"/>
      <c r="AE5" s="1148"/>
      <c r="AF5" s="1148"/>
      <c r="AG5" s="1149"/>
      <c r="AH5" s="825"/>
      <c r="AI5" s="825"/>
      <c r="AJ5" s="825"/>
      <c r="AK5" s="825"/>
      <c r="AL5" s="825"/>
    </row>
    <row r="6" spans="1:38" ht="15" customHeight="1">
      <c r="A6" s="1150" t="s">
        <v>75</v>
      </c>
      <c r="B6" s="1151"/>
      <c r="C6" s="666" t="str">
        <f t="shared" ref="C6:C13" si="0">IF($Y$3="nie","Nie dotyczy"," ")</f>
        <v xml:space="preserve"> </v>
      </c>
      <c r="D6" s="667"/>
      <c r="E6" s="667"/>
      <c r="F6" s="667"/>
      <c r="G6" s="668"/>
      <c r="H6" s="666" t="str">
        <f>IF($Y$3="nie","Nie dotyczy"," ")</f>
        <v xml:space="preserve"> </v>
      </c>
      <c r="I6" s="667"/>
      <c r="J6" s="667"/>
      <c r="K6" s="667"/>
      <c r="L6" s="668"/>
      <c r="M6" s="666" t="str">
        <f>IF($Y$3="nie","Nie dotyczy"," ")</f>
        <v xml:space="preserve"> </v>
      </c>
      <c r="N6" s="667"/>
      <c r="O6" s="667"/>
      <c r="P6" s="667"/>
      <c r="Q6" s="668"/>
      <c r="R6" s="666" t="str">
        <f>IF($Y$3="nie","Nie dotyczy"," ")</f>
        <v xml:space="preserve"> </v>
      </c>
      <c r="S6" s="667"/>
      <c r="T6" s="667"/>
      <c r="U6" s="667"/>
      <c r="V6" s="668"/>
      <c r="W6" s="1155" t="str">
        <f>IF($Y$3="nie","Nie dotyczy"," ")</f>
        <v xml:space="preserve"> </v>
      </c>
      <c r="X6" s="1156"/>
      <c r="Y6" s="1156"/>
      <c r="Z6" s="1156"/>
      <c r="AA6" s="1156"/>
      <c r="AB6" s="1157"/>
      <c r="AC6" s="666" t="str">
        <f>IF($Y$3="nie","Nie dotyczy"," ")</f>
        <v xml:space="preserve"> </v>
      </c>
      <c r="AD6" s="667"/>
      <c r="AE6" s="667"/>
      <c r="AF6" s="667"/>
      <c r="AG6" s="668"/>
      <c r="AH6" s="825"/>
      <c r="AI6" s="825"/>
      <c r="AJ6" s="825"/>
      <c r="AK6" s="825"/>
      <c r="AL6" s="825"/>
    </row>
    <row r="7" spans="1:38" ht="18" customHeight="1">
      <c r="A7" s="1152" t="s">
        <v>76</v>
      </c>
      <c r="B7" s="1152"/>
      <c r="C7" s="666" t="str">
        <f t="shared" si="0"/>
        <v xml:space="preserve"> </v>
      </c>
      <c r="D7" s="667"/>
      <c r="E7" s="667"/>
      <c r="F7" s="667"/>
      <c r="G7" s="668"/>
      <c r="H7" s="666" t="str">
        <f t="shared" ref="H7:H13" si="1">IF($C7="nie dotyczy","Nie dotyczy"," ")</f>
        <v xml:space="preserve"> </v>
      </c>
      <c r="I7" s="667"/>
      <c r="J7" s="667"/>
      <c r="K7" s="667"/>
      <c r="L7" s="668"/>
      <c r="M7" s="666" t="str">
        <f t="shared" ref="M7:M13" si="2">IF($C7="nie dotyczy","Nie dotyczy"," ")</f>
        <v xml:space="preserve"> </v>
      </c>
      <c r="N7" s="667"/>
      <c r="O7" s="667"/>
      <c r="P7" s="667"/>
      <c r="Q7" s="668"/>
      <c r="R7" s="666" t="str">
        <f t="shared" ref="R7:R13" si="3">IF($C7="nie dotyczy","Nie dotyczy"," ")</f>
        <v xml:space="preserve"> </v>
      </c>
      <c r="S7" s="667"/>
      <c r="T7" s="667"/>
      <c r="U7" s="667"/>
      <c r="V7" s="668"/>
      <c r="W7" s="1155" t="str">
        <f t="shared" ref="W7:W13" si="4">IF($C7="nie dotyczy","Nie dotyczy"," ")</f>
        <v xml:space="preserve"> </v>
      </c>
      <c r="X7" s="1156"/>
      <c r="Y7" s="1156"/>
      <c r="Z7" s="1156"/>
      <c r="AA7" s="1156"/>
      <c r="AB7" s="1157"/>
      <c r="AC7" s="1158" t="str">
        <f t="shared" ref="AC7:AC13" si="5">IF($C7="nie dotyczy","Nie dotyczy"," ")</f>
        <v xml:space="preserve"> </v>
      </c>
      <c r="AD7" s="1158"/>
      <c r="AE7" s="1158"/>
      <c r="AF7" s="1158"/>
      <c r="AG7" s="1158"/>
      <c r="AH7" s="825"/>
      <c r="AI7" s="825"/>
      <c r="AJ7" s="825"/>
      <c r="AK7" s="825"/>
      <c r="AL7" s="825"/>
    </row>
    <row r="8" spans="1:38" ht="18" customHeight="1">
      <c r="A8" s="1152" t="s">
        <v>144</v>
      </c>
      <c r="B8" s="1152"/>
      <c r="C8" s="666" t="str">
        <f t="shared" si="0"/>
        <v xml:space="preserve"> </v>
      </c>
      <c r="D8" s="667"/>
      <c r="E8" s="667"/>
      <c r="F8" s="667"/>
      <c r="G8" s="668"/>
      <c r="H8" s="666" t="str">
        <f t="shared" si="1"/>
        <v xml:space="preserve"> </v>
      </c>
      <c r="I8" s="667"/>
      <c r="J8" s="667"/>
      <c r="K8" s="667"/>
      <c r="L8" s="668"/>
      <c r="M8" s="666" t="str">
        <f t="shared" si="2"/>
        <v xml:space="preserve"> </v>
      </c>
      <c r="N8" s="667"/>
      <c r="O8" s="667"/>
      <c r="P8" s="667"/>
      <c r="Q8" s="668"/>
      <c r="R8" s="666" t="str">
        <f t="shared" si="3"/>
        <v xml:space="preserve"> </v>
      </c>
      <c r="S8" s="667"/>
      <c r="T8" s="667"/>
      <c r="U8" s="667"/>
      <c r="V8" s="668"/>
      <c r="W8" s="1155" t="str">
        <f t="shared" si="4"/>
        <v xml:space="preserve"> </v>
      </c>
      <c r="X8" s="1156"/>
      <c r="Y8" s="1156"/>
      <c r="Z8" s="1156"/>
      <c r="AA8" s="1156"/>
      <c r="AB8" s="1157"/>
      <c r="AC8" s="1158" t="str">
        <f t="shared" si="5"/>
        <v xml:space="preserve"> </v>
      </c>
      <c r="AD8" s="1158"/>
      <c r="AE8" s="1158"/>
      <c r="AF8" s="1158"/>
      <c r="AG8" s="1158"/>
      <c r="AH8" s="825"/>
      <c r="AI8" s="825"/>
      <c r="AJ8" s="825"/>
      <c r="AK8" s="825"/>
      <c r="AL8" s="825"/>
    </row>
    <row r="9" spans="1:38" ht="18" customHeight="1">
      <c r="A9" s="1152" t="s">
        <v>77</v>
      </c>
      <c r="B9" s="1152"/>
      <c r="C9" s="666" t="str">
        <f t="shared" si="0"/>
        <v xml:space="preserve"> </v>
      </c>
      <c r="D9" s="667"/>
      <c r="E9" s="667"/>
      <c r="F9" s="667"/>
      <c r="G9" s="668"/>
      <c r="H9" s="666" t="str">
        <f t="shared" si="1"/>
        <v xml:space="preserve"> </v>
      </c>
      <c r="I9" s="667"/>
      <c r="J9" s="667"/>
      <c r="K9" s="667"/>
      <c r="L9" s="668"/>
      <c r="M9" s="666" t="str">
        <f t="shared" si="2"/>
        <v xml:space="preserve"> </v>
      </c>
      <c r="N9" s="667"/>
      <c r="O9" s="667"/>
      <c r="P9" s="667"/>
      <c r="Q9" s="668"/>
      <c r="R9" s="666" t="str">
        <f t="shared" si="3"/>
        <v xml:space="preserve"> </v>
      </c>
      <c r="S9" s="667"/>
      <c r="T9" s="667"/>
      <c r="U9" s="667"/>
      <c r="V9" s="668"/>
      <c r="W9" s="1155" t="str">
        <f t="shared" si="4"/>
        <v xml:space="preserve"> </v>
      </c>
      <c r="X9" s="1156"/>
      <c r="Y9" s="1156"/>
      <c r="Z9" s="1156"/>
      <c r="AA9" s="1156"/>
      <c r="AB9" s="1157"/>
      <c r="AC9" s="1158" t="str">
        <f t="shared" si="5"/>
        <v xml:space="preserve"> </v>
      </c>
      <c r="AD9" s="1158"/>
      <c r="AE9" s="1158"/>
      <c r="AF9" s="1158"/>
      <c r="AG9" s="1158"/>
      <c r="AH9" s="825"/>
      <c r="AI9" s="825"/>
      <c r="AJ9" s="825"/>
      <c r="AK9" s="825"/>
      <c r="AL9" s="825"/>
    </row>
    <row r="10" spans="1:38" ht="18" customHeight="1">
      <c r="A10" s="1152" t="s">
        <v>65</v>
      </c>
      <c r="B10" s="1152"/>
      <c r="C10" s="666" t="str">
        <f t="shared" si="0"/>
        <v xml:space="preserve"> </v>
      </c>
      <c r="D10" s="667"/>
      <c r="E10" s="667"/>
      <c r="F10" s="667"/>
      <c r="G10" s="668"/>
      <c r="H10" s="666" t="str">
        <f t="shared" si="1"/>
        <v xml:space="preserve"> </v>
      </c>
      <c r="I10" s="667"/>
      <c r="J10" s="667"/>
      <c r="K10" s="667"/>
      <c r="L10" s="668"/>
      <c r="M10" s="666" t="str">
        <f t="shared" si="2"/>
        <v xml:space="preserve"> </v>
      </c>
      <c r="N10" s="667"/>
      <c r="O10" s="667"/>
      <c r="P10" s="667"/>
      <c r="Q10" s="668"/>
      <c r="R10" s="666" t="str">
        <f t="shared" si="3"/>
        <v xml:space="preserve"> </v>
      </c>
      <c r="S10" s="667"/>
      <c r="T10" s="667"/>
      <c r="U10" s="667"/>
      <c r="V10" s="668"/>
      <c r="W10" s="1155" t="str">
        <f t="shared" si="4"/>
        <v xml:space="preserve"> </v>
      </c>
      <c r="X10" s="1156"/>
      <c r="Y10" s="1156"/>
      <c r="Z10" s="1156"/>
      <c r="AA10" s="1156"/>
      <c r="AB10" s="1157"/>
      <c r="AC10" s="1158" t="str">
        <f t="shared" si="5"/>
        <v xml:space="preserve"> </v>
      </c>
      <c r="AD10" s="1158"/>
      <c r="AE10" s="1158"/>
      <c r="AF10" s="1158"/>
      <c r="AG10" s="1158"/>
      <c r="AH10" s="825"/>
      <c r="AI10" s="825"/>
      <c r="AJ10" s="825"/>
      <c r="AK10" s="825"/>
      <c r="AL10" s="825"/>
    </row>
    <row r="11" spans="1:38" ht="18" customHeight="1">
      <c r="A11" s="1152" t="s">
        <v>64</v>
      </c>
      <c r="B11" s="1152"/>
      <c r="C11" s="666" t="str">
        <f t="shared" si="0"/>
        <v xml:space="preserve"> </v>
      </c>
      <c r="D11" s="667"/>
      <c r="E11" s="667"/>
      <c r="F11" s="667"/>
      <c r="G11" s="668"/>
      <c r="H11" s="666" t="str">
        <f t="shared" si="1"/>
        <v xml:space="preserve"> </v>
      </c>
      <c r="I11" s="667"/>
      <c r="J11" s="667"/>
      <c r="K11" s="667"/>
      <c r="L11" s="668"/>
      <c r="M11" s="666" t="str">
        <f t="shared" si="2"/>
        <v xml:space="preserve"> </v>
      </c>
      <c r="N11" s="667"/>
      <c r="O11" s="667"/>
      <c r="P11" s="667"/>
      <c r="Q11" s="668"/>
      <c r="R11" s="666" t="str">
        <f t="shared" si="3"/>
        <v xml:space="preserve"> </v>
      </c>
      <c r="S11" s="667"/>
      <c r="T11" s="667"/>
      <c r="U11" s="667"/>
      <c r="V11" s="668"/>
      <c r="W11" s="1155" t="str">
        <f t="shared" si="4"/>
        <v xml:space="preserve"> </v>
      </c>
      <c r="X11" s="1156"/>
      <c r="Y11" s="1156"/>
      <c r="Z11" s="1156"/>
      <c r="AA11" s="1156"/>
      <c r="AB11" s="1157"/>
      <c r="AC11" s="1158" t="str">
        <f t="shared" si="5"/>
        <v xml:space="preserve"> </v>
      </c>
      <c r="AD11" s="1158"/>
      <c r="AE11" s="1158"/>
      <c r="AF11" s="1158"/>
      <c r="AG11" s="1158"/>
      <c r="AH11" s="825"/>
      <c r="AI11" s="825"/>
      <c r="AJ11" s="825"/>
      <c r="AK11" s="825"/>
      <c r="AL11" s="825"/>
    </row>
    <row r="12" spans="1:38" ht="18" customHeight="1">
      <c r="A12" s="1152" t="s">
        <v>70</v>
      </c>
      <c r="B12" s="1152"/>
      <c r="C12" s="666" t="str">
        <f t="shared" si="0"/>
        <v xml:space="preserve"> </v>
      </c>
      <c r="D12" s="667"/>
      <c r="E12" s="667"/>
      <c r="F12" s="667"/>
      <c r="G12" s="668"/>
      <c r="H12" s="666" t="str">
        <f t="shared" si="1"/>
        <v xml:space="preserve"> </v>
      </c>
      <c r="I12" s="667"/>
      <c r="J12" s="667"/>
      <c r="K12" s="667"/>
      <c r="L12" s="668"/>
      <c r="M12" s="666" t="str">
        <f t="shared" si="2"/>
        <v xml:space="preserve"> </v>
      </c>
      <c r="N12" s="667"/>
      <c r="O12" s="667"/>
      <c r="P12" s="667"/>
      <c r="Q12" s="668"/>
      <c r="R12" s="666" t="str">
        <f t="shared" si="3"/>
        <v xml:space="preserve"> </v>
      </c>
      <c r="S12" s="667"/>
      <c r="T12" s="667"/>
      <c r="U12" s="667"/>
      <c r="V12" s="668"/>
      <c r="W12" s="1155" t="str">
        <f t="shared" si="4"/>
        <v xml:space="preserve"> </v>
      </c>
      <c r="X12" s="1156"/>
      <c r="Y12" s="1156"/>
      <c r="Z12" s="1156"/>
      <c r="AA12" s="1156"/>
      <c r="AB12" s="1157"/>
      <c r="AC12" s="1158" t="str">
        <f t="shared" si="5"/>
        <v xml:space="preserve"> </v>
      </c>
      <c r="AD12" s="1158"/>
      <c r="AE12" s="1158"/>
      <c r="AF12" s="1158"/>
      <c r="AG12" s="1158"/>
      <c r="AH12" s="825"/>
      <c r="AI12" s="825"/>
      <c r="AJ12" s="825"/>
      <c r="AK12" s="825"/>
      <c r="AL12" s="825"/>
    </row>
    <row r="13" spans="1:38" ht="18" customHeight="1">
      <c r="A13" s="1152" t="s">
        <v>71</v>
      </c>
      <c r="B13" s="1152"/>
      <c r="C13" s="666" t="str">
        <f t="shared" si="0"/>
        <v xml:space="preserve"> </v>
      </c>
      <c r="D13" s="667"/>
      <c r="E13" s="667"/>
      <c r="F13" s="667"/>
      <c r="G13" s="668"/>
      <c r="H13" s="666" t="str">
        <f t="shared" si="1"/>
        <v xml:space="preserve"> </v>
      </c>
      <c r="I13" s="667"/>
      <c r="J13" s="667"/>
      <c r="K13" s="667"/>
      <c r="L13" s="668"/>
      <c r="M13" s="666" t="str">
        <f t="shared" si="2"/>
        <v xml:space="preserve"> </v>
      </c>
      <c r="N13" s="667"/>
      <c r="O13" s="667"/>
      <c r="P13" s="667"/>
      <c r="Q13" s="668"/>
      <c r="R13" s="666" t="str">
        <f t="shared" si="3"/>
        <v xml:space="preserve"> </v>
      </c>
      <c r="S13" s="667"/>
      <c r="T13" s="667"/>
      <c r="U13" s="667"/>
      <c r="V13" s="668"/>
      <c r="W13" s="1155" t="str">
        <f t="shared" si="4"/>
        <v xml:space="preserve"> </v>
      </c>
      <c r="X13" s="1156"/>
      <c r="Y13" s="1156"/>
      <c r="Z13" s="1156"/>
      <c r="AA13" s="1156"/>
      <c r="AB13" s="1157"/>
      <c r="AC13" s="1158" t="str">
        <f t="shared" si="5"/>
        <v xml:space="preserve"> </v>
      </c>
      <c r="AD13" s="1158"/>
      <c r="AE13" s="1158"/>
      <c r="AF13" s="1158"/>
      <c r="AG13" s="1158"/>
      <c r="AH13" s="825"/>
      <c r="AI13" s="825"/>
      <c r="AJ13" s="825"/>
      <c r="AK13" s="825"/>
      <c r="AL13" s="825"/>
    </row>
    <row r="14" spans="1:38" ht="19.5" customHeight="1">
      <c r="A14" s="635" t="s">
        <v>1321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7"/>
      <c r="AH14" s="1146"/>
      <c r="AI14" s="1147"/>
      <c r="AJ14" s="1147"/>
      <c r="AK14" s="886"/>
      <c r="AL14" s="414"/>
    </row>
    <row r="15" spans="1:38" ht="19.5" customHeight="1">
      <c r="A15" s="679" t="s">
        <v>1326</v>
      </c>
      <c r="B15" s="680"/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1"/>
      <c r="X15" s="379" t="s">
        <v>1901</v>
      </c>
      <c r="Y15" s="661"/>
      <c r="Z15" s="661"/>
      <c r="AA15" s="661"/>
      <c r="AB15" s="661"/>
      <c r="AC15" s="661"/>
      <c r="AD15" s="661"/>
      <c r="AE15" s="661"/>
      <c r="AF15" s="661"/>
      <c r="AG15" s="662"/>
      <c r="AH15" s="825"/>
      <c r="AI15" s="825"/>
      <c r="AJ15" s="825"/>
      <c r="AK15" s="825"/>
      <c r="AL15" s="825"/>
    </row>
    <row r="16" spans="1:38" ht="15" customHeight="1">
      <c r="A16" s="379" t="s">
        <v>1902</v>
      </c>
      <c r="B16" s="757" t="s">
        <v>1509</v>
      </c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8"/>
      <c r="AH16" s="825"/>
      <c r="AI16" s="825"/>
      <c r="AJ16" s="825"/>
      <c r="AK16" s="825"/>
      <c r="AL16" s="825"/>
    </row>
    <row r="17" spans="1:38" ht="29.25" customHeight="1">
      <c r="A17" s="1159" t="str">
        <f>IF($Y15="tak","Uzupełnij uzasadnienie","Nie dotyczy")</f>
        <v>Nie dotyczy</v>
      </c>
      <c r="B17" s="1160"/>
      <c r="C17" s="1160"/>
      <c r="D17" s="1160"/>
      <c r="E17" s="1160"/>
      <c r="F17" s="1160"/>
      <c r="G17" s="1160"/>
      <c r="H17" s="1160"/>
      <c r="I17" s="1160"/>
      <c r="J17" s="1160"/>
      <c r="K17" s="1160"/>
      <c r="L17" s="1160"/>
      <c r="M17" s="1160"/>
      <c r="N17" s="1160"/>
      <c r="O17" s="1160"/>
      <c r="P17" s="1160"/>
      <c r="Q17" s="1160"/>
      <c r="R17" s="1160"/>
      <c r="S17" s="1160"/>
      <c r="T17" s="1160"/>
      <c r="U17" s="1160"/>
      <c r="V17" s="1160"/>
      <c r="W17" s="1160"/>
      <c r="X17" s="1160"/>
      <c r="Y17" s="1160"/>
      <c r="Z17" s="1160"/>
      <c r="AA17" s="1160"/>
      <c r="AB17" s="1160"/>
      <c r="AC17" s="1160"/>
      <c r="AD17" s="1160"/>
      <c r="AE17" s="1160"/>
      <c r="AF17" s="1160"/>
      <c r="AG17" s="1161"/>
      <c r="AH17" s="825"/>
      <c r="AI17" s="825"/>
      <c r="AJ17" s="825"/>
      <c r="AK17" s="825"/>
      <c r="AL17" s="825"/>
    </row>
    <row r="18" spans="1:38" ht="63" customHeight="1">
      <c r="A18" s="610" t="s">
        <v>1327</v>
      </c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2"/>
      <c r="X18" s="379" t="s">
        <v>1903</v>
      </c>
      <c r="Y18" s="661"/>
      <c r="Z18" s="661"/>
      <c r="AA18" s="661"/>
      <c r="AB18" s="661"/>
      <c r="AC18" s="661"/>
      <c r="AD18" s="661"/>
      <c r="AE18" s="661"/>
      <c r="AF18" s="661"/>
      <c r="AG18" s="662"/>
      <c r="AH18" s="825"/>
      <c r="AI18" s="825"/>
      <c r="AJ18" s="825"/>
      <c r="AK18" s="825"/>
      <c r="AL18" s="825"/>
    </row>
    <row r="19" spans="1:38" ht="15" customHeight="1">
      <c r="A19" s="379" t="s">
        <v>1904</v>
      </c>
      <c r="B19" s="757" t="s">
        <v>1510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8"/>
      <c r="AH19" s="825"/>
      <c r="AI19" s="825"/>
      <c r="AJ19" s="825"/>
      <c r="AK19" s="825"/>
      <c r="AL19" s="825"/>
    </row>
    <row r="20" spans="1:38" ht="29.25" customHeight="1">
      <c r="A20" s="1159" t="str">
        <f>IF($Y18="tak","Uzupełnij uzasadnienie","Nie dotyczy")</f>
        <v>Nie dotyczy</v>
      </c>
      <c r="B20" s="1160"/>
      <c r="C20" s="1160"/>
      <c r="D20" s="1160"/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60"/>
      <c r="R20" s="1160"/>
      <c r="S20" s="1160"/>
      <c r="T20" s="1160"/>
      <c r="U20" s="1160"/>
      <c r="V20" s="1160"/>
      <c r="W20" s="1160"/>
      <c r="X20" s="1160"/>
      <c r="Y20" s="1160"/>
      <c r="Z20" s="1160"/>
      <c r="AA20" s="1160"/>
      <c r="AB20" s="1160"/>
      <c r="AC20" s="1160"/>
      <c r="AD20" s="1160"/>
      <c r="AE20" s="1160"/>
      <c r="AF20" s="1160"/>
      <c r="AG20" s="1161"/>
      <c r="AH20" s="825"/>
      <c r="AI20" s="825"/>
      <c r="AJ20" s="825"/>
      <c r="AK20" s="825"/>
      <c r="AL20" s="825"/>
    </row>
    <row r="21" spans="1:38" ht="47.25" customHeight="1">
      <c r="A21" s="679" t="s">
        <v>1328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1"/>
      <c r="X21" s="379" t="s">
        <v>1905</v>
      </c>
      <c r="Y21" s="661"/>
      <c r="Z21" s="661"/>
      <c r="AA21" s="661"/>
      <c r="AB21" s="661"/>
      <c r="AC21" s="661"/>
      <c r="AD21" s="661"/>
      <c r="AE21" s="661"/>
      <c r="AF21" s="661"/>
      <c r="AG21" s="662"/>
      <c r="AH21" s="825"/>
      <c r="AI21" s="825"/>
      <c r="AJ21" s="825"/>
      <c r="AK21" s="825"/>
      <c r="AL21" s="825"/>
    </row>
    <row r="22" spans="1:38" ht="15" customHeight="1">
      <c r="A22" s="379" t="s">
        <v>1906</v>
      </c>
      <c r="B22" s="757" t="s">
        <v>1509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8"/>
      <c r="AH22" s="825"/>
      <c r="AI22" s="825"/>
      <c r="AJ22" s="825"/>
      <c r="AK22" s="825"/>
      <c r="AL22" s="825"/>
    </row>
    <row r="23" spans="1:38" ht="29.25" customHeight="1">
      <c r="A23" s="1159" t="str">
        <f>IF($Y21="tak","Uzupełnij uzasadnienie","Nie dotyczy")</f>
        <v>Nie dotyczy</v>
      </c>
      <c r="B23" s="1160"/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60"/>
      <c r="AC23" s="1160"/>
      <c r="AD23" s="1160"/>
      <c r="AE23" s="1160"/>
      <c r="AF23" s="1160"/>
      <c r="AG23" s="1161"/>
      <c r="AH23" s="825"/>
      <c r="AI23" s="825"/>
      <c r="AJ23" s="825"/>
      <c r="AK23" s="825"/>
      <c r="AL23" s="825"/>
    </row>
    <row r="24" spans="1:38" ht="50.25" customHeight="1">
      <c r="A24" s="679" t="s">
        <v>1333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1"/>
      <c r="X24" s="379" t="s">
        <v>1907</v>
      </c>
      <c r="Y24" s="661"/>
      <c r="Z24" s="661"/>
      <c r="AA24" s="661"/>
      <c r="AB24" s="661"/>
      <c r="AC24" s="661"/>
      <c r="AD24" s="661"/>
      <c r="AE24" s="661"/>
      <c r="AF24" s="661"/>
      <c r="AG24" s="662"/>
      <c r="AH24" s="825"/>
      <c r="AI24" s="825"/>
      <c r="AJ24" s="825"/>
      <c r="AK24" s="825"/>
      <c r="AL24" s="825"/>
    </row>
    <row r="25" spans="1:38" ht="15" customHeight="1">
      <c r="A25" s="379" t="s">
        <v>1908</v>
      </c>
      <c r="B25" s="757" t="s">
        <v>1510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8"/>
      <c r="AH25" s="825"/>
      <c r="AI25" s="825"/>
      <c r="AJ25" s="825"/>
      <c r="AK25" s="825"/>
      <c r="AL25" s="825"/>
    </row>
    <row r="26" spans="1:38" ht="29.25" customHeight="1">
      <c r="A26" s="1159" t="str">
        <f>IF($Y24="tak","Uzupełnij uzasadnienie","Nie dotyczy")</f>
        <v>Nie dotyczy</v>
      </c>
      <c r="B26" s="1160"/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0"/>
      <c r="U26" s="1160"/>
      <c r="V26" s="1160"/>
      <c r="W26" s="1160"/>
      <c r="X26" s="1160"/>
      <c r="Y26" s="1160"/>
      <c r="Z26" s="1160"/>
      <c r="AA26" s="1160"/>
      <c r="AB26" s="1160"/>
      <c r="AC26" s="1160"/>
      <c r="AD26" s="1160"/>
      <c r="AE26" s="1160"/>
      <c r="AF26" s="1160"/>
      <c r="AG26" s="1161"/>
      <c r="AH26" s="825"/>
      <c r="AI26" s="825"/>
      <c r="AJ26" s="825"/>
      <c r="AK26" s="825"/>
      <c r="AL26" s="825"/>
    </row>
    <row r="27" spans="1:38" ht="42" customHeight="1">
      <c r="A27" s="679" t="s">
        <v>1338</v>
      </c>
      <c r="B27" s="680"/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1"/>
      <c r="X27" s="379" t="s">
        <v>1909</v>
      </c>
      <c r="Y27" s="661"/>
      <c r="Z27" s="661"/>
      <c r="AA27" s="661"/>
      <c r="AB27" s="661"/>
      <c r="AC27" s="661"/>
      <c r="AD27" s="661"/>
      <c r="AE27" s="661"/>
      <c r="AF27" s="661"/>
      <c r="AG27" s="662"/>
      <c r="AH27" s="825"/>
      <c r="AI27" s="825"/>
      <c r="AJ27" s="825"/>
      <c r="AK27" s="825"/>
      <c r="AL27" s="825"/>
    </row>
    <row r="28" spans="1:38" ht="15" customHeight="1">
      <c r="A28" s="379" t="s">
        <v>1910</v>
      </c>
      <c r="B28" s="757" t="s">
        <v>1509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8"/>
      <c r="AH28" s="825"/>
      <c r="AI28" s="825"/>
      <c r="AJ28" s="825"/>
      <c r="AK28" s="825"/>
      <c r="AL28" s="825"/>
    </row>
    <row r="29" spans="1:38" ht="29.25" customHeight="1">
      <c r="A29" s="1159" t="str">
        <f>IF($Y27="tak","Uzupełnij uzasadnienie","Nie dotyczy")</f>
        <v>Nie dotyczy</v>
      </c>
      <c r="B29" s="1160"/>
      <c r="C29" s="1160"/>
      <c r="D29" s="1160"/>
      <c r="E29" s="1160"/>
      <c r="F29" s="1160"/>
      <c r="G29" s="1160"/>
      <c r="H29" s="1160"/>
      <c r="I29" s="1160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  <c r="T29" s="1160"/>
      <c r="U29" s="1160"/>
      <c r="V29" s="1160"/>
      <c r="W29" s="1160"/>
      <c r="X29" s="1160"/>
      <c r="Y29" s="1160"/>
      <c r="Z29" s="1160"/>
      <c r="AA29" s="1160"/>
      <c r="AB29" s="1160"/>
      <c r="AC29" s="1160"/>
      <c r="AD29" s="1160"/>
      <c r="AE29" s="1160"/>
      <c r="AF29" s="1160"/>
      <c r="AG29" s="1161"/>
      <c r="AH29" s="825"/>
      <c r="AI29" s="825"/>
      <c r="AJ29" s="825"/>
      <c r="AK29" s="825"/>
      <c r="AL29" s="825"/>
    </row>
    <row r="30" spans="1:38" ht="27.75" customHeight="1">
      <c r="A30" s="679" t="s">
        <v>1339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1"/>
      <c r="X30" s="379" t="s">
        <v>1911</v>
      </c>
      <c r="Y30" s="661"/>
      <c r="Z30" s="661"/>
      <c r="AA30" s="661"/>
      <c r="AB30" s="661"/>
      <c r="AC30" s="661"/>
      <c r="AD30" s="661"/>
      <c r="AE30" s="661"/>
      <c r="AF30" s="661"/>
      <c r="AG30" s="662"/>
      <c r="AH30" s="825"/>
      <c r="AI30" s="825"/>
      <c r="AJ30" s="825"/>
      <c r="AK30" s="825"/>
      <c r="AL30" s="825"/>
    </row>
    <row r="31" spans="1:38" ht="15" customHeight="1">
      <c r="A31" s="379" t="s">
        <v>1912</v>
      </c>
      <c r="B31" s="757" t="s">
        <v>1510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8"/>
      <c r="AH31" s="825"/>
      <c r="AI31" s="825"/>
      <c r="AJ31" s="825"/>
      <c r="AK31" s="825"/>
      <c r="AL31" s="825"/>
    </row>
    <row r="32" spans="1:38" ht="29.25" customHeight="1">
      <c r="A32" s="1159" t="str">
        <f>IF($Y30="tak","Uzupełnij uzasadnienie","Nie dotyczy")</f>
        <v>Nie dotyczy</v>
      </c>
      <c r="B32" s="1160"/>
      <c r="C32" s="1160"/>
      <c r="D32" s="1160"/>
      <c r="E32" s="1160"/>
      <c r="F32" s="1160"/>
      <c r="G32" s="1160"/>
      <c r="H32" s="1160"/>
      <c r="I32" s="1160"/>
      <c r="J32" s="1160"/>
      <c r="K32" s="1160"/>
      <c r="L32" s="1160"/>
      <c r="M32" s="1160"/>
      <c r="N32" s="1160"/>
      <c r="O32" s="1160"/>
      <c r="P32" s="1160"/>
      <c r="Q32" s="1160"/>
      <c r="R32" s="1160"/>
      <c r="S32" s="1160"/>
      <c r="T32" s="1160"/>
      <c r="U32" s="1160"/>
      <c r="V32" s="1160"/>
      <c r="W32" s="1160"/>
      <c r="X32" s="1160"/>
      <c r="Y32" s="1160"/>
      <c r="Z32" s="1160"/>
      <c r="AA32" s="1160"/>
      <c r="AB32" s="1160"/>
      <c r="AC32" s="1160"/>
      <c r="AD32" s="1160"/>
      <c r="AE32" s="1160"/>
      <c r="AF32" s="1160"/>
      <c r="AG32" s="1161"/>
      <c r="AH32" s="825"/>
      <c r="AI32" s="825"/>
      <c r="AJ32" s="825"/>
      <c r="AK32" s="825"/>
      <c r="AL32" s="825"/>
    </row>
  </sheetData>
  <sheetProtection algorithmName="SHA-512" hashValue="/frtid5ndeXYPxfQxwzxRRQIORGKXEKdkF0yrXz8PE3wEhTpXyPo+ofWQZHvjGPQvL98ozYmp1IEuj01yDODlg==" saltValue="qs7ImE6XUoeJ5ldEqm6Ymw==" spinCount="100000" sheet="1" formatCells="0" formatRows="0"/>
  <mergeCells count="135">
    <mergeCell ref="W11:AB11"/>
    <mergeCell ref="AC11:AG11"/>
    <mergeCell ref="AJ27:AJ29"/>
    <mergeCell ref="AK27:AK29"/>
    <mergeCell ref="AH24:AH26"/>
    <mergeCell ref="AH27:AH29"/>
    <mergeCell ref="AH30:AH32"/>
    <mergeCell ref="AH4:AH13"/>
    <mergeCell ref="AI4:AI13"/>
    <mergeCell ref="AI15:AI17"/>
    <mergeCell ref="AI18:AI20"/>
    <mergeCell ref="AI21:AI23"/>
    <mergeCell ref="AI24:AI26"/>
    <mergeCell ref="AI30:AI32"/>
    <mergeCell ref="AJ30:AJ32"/>
    <mergeCell ref="AK30:AK32"/>
    <mergeCell ref="AJ24:AJ26"/>
    <mergeCell ref="AK24:AK26"/>
    <mergeCell ref="AI27:AI29"/>
    <mergeCell ref="AH1:AK1"/>
    <mergeCell ref="AH15:AH17"/>
    <mergeCell ref="AH18:AH20"/>
    <mergeCell ref="AH21:AH23"/>
    <mergeCell ref="AJ4:AJ13"/>
    <mergeCell ref="AK4:AK13"/>
    <mergeCell ref="AJ15:AJ17"/>
    <mergeCell ref="AK15:AK17"/>
    <mergeCell ref="AJ18:AJ20"/>
    <mergeCell ref="AK18:AK20"/>
    <mergeCell ref="AJ21:AJ23"/>
    <mergeCell ref="AK21:AK23"/>
    <mergeCell ref="B31:AG31"/>
    <mergeCell ref="A32:AG32"/>
    <mergeCell ref="A27:W27"/>
    <mergeCell ref="Y27:AG27"/>
    <mergeCell ref="B28:AG28"/>
    <mergeCell ref="A29:AG29"/>
    <mergeCell ref="A30:W30"/>
    <mergeCell ref="Y30:AG30"/>
    <mergeCell ref="A17:AG17"/>
    <mergeCell ref="A26:AG26"/>
    <mergeCell ref="A18:W18"/>
    <mergeCell ref="Y18:AG18"/>
    <mergeCell ref="B19:AG19"/>
    <mergeCell ref="A20:AG20"/>
    <mergeCell ref="A21:W21"/>
    <mergeCell ref="Y21:AG21"/>
    <mergeCell ref="B22:AG22"/>
    <mergeCell ref="A23:AG23"/>
    <mergeCell ref="A24:W24"/>
    <mergeCell ref="Y24:AG24"/>
    <mergeCell ref="B25:AG25"/>
    <mergeCell ref="B16:AG16"/>
    <mergeCell ref="AC6:AG6"/>
    <mergeCell ref="AC7:AG7"/>
    <mergeCell ref="AC8:AG8"/>
    <mergeCell ref="AC9:AG9"/>
    <mergeCell ref="A13:B13"/>
    <mergeCell ref="C13:G13"/>
    <mergeCell ref="H13:L13"/>
    <mergeCell ref="M13:Q13"/>
    <mergeCell ref="R13:V13"/>
    <mergeCell ref="W13:AB13"/>
    <mergeCell ref="AC13:AG13"/>
    <mergeCell ref="A9:B9"/>
    <mergeCell ref="C9:G9"/>
    <mergeCell ref="H9:L9"/>
    <mergeCell ref="M9:Q9"/>
    <mergeCell ref="R9:V9"/>
    <mergeCell ref="M6:Q6"/>
    <mergeCell ref="M7:Q7"/>
    <mergeCell ref="M8:Q8"/>
    <mergeCell ref="A12:B12"/>
    <mergeCell ref="C12:G12"/>
    <mergeCell ref="H12:L12"/>
    <mergeCell ref="M12:Q12"/>
    <mergeCell ref="R4:V4"/>
    <mergeCell ref="W4:AB4"/>
    <mergeCell ref="M5:Q5"/>
    <mergeCell ref="R5:V5"/>
    <mergeCell ref="W5:AB5"/>
    <mergeCell ref="W9:AB9"/>
    <mergeCell ref="A14:AG14"/>
    <mergeCell ref="Y15:AG15"/>
    <mergeCell ref="A15:W15"/>
    <mergeCell ref="R12:V12"/>
    <mergeCell ref="W12:AB12"/>
    <mergeCell ref="AC12:AG12"/>
    <mergeCell ref="A10:B10"/>
    <mergeCell ref="C10:G10"/>
    <mergeCell ref="H10:L10"/>
    <mergeCell ref="M10:Q10"/>
    <mergeCell ref="R10:V10"/>
    <mergeCell ref="W10:AB10"/>
    <mergeCell ref="AC10:AG10"/>
    <mergeCell ref="A11:B11"/>
    <mergeCell ref="C11:G11"/>
    <mergeCell ref="H11:L11"/>
    <mergeCell ref="M11:Q11"/>
    <mergeCell ref="R11:V11"/>
    <mergeCell ref="A5:B5"/>
    <mergeCell ref="C5:G5"/>
    <mergeCell ref="H5:L5"/>
    <mergeCell ref="H7:L7"/>
    <mergeCell ref="H8:L8"/>
    <mergeCell ref="W6:AB6"/>
    <mergeCell ref="W7:AB7"/>
    <mergeCell ref="W8:AB8"/>
    <mergeCell ref="R6:V6"/>
    <mergeCell ref="R7:V7"/>
    <mergeCell ref="R8:V8"/>
    <mergeCell ref="AL4:AL13"/>
    <mergeCell ref="AL15:AL17"/>
    <mergeCell ref="AL18:AL20"/>
    <mergeCell ref="AL21:AL23"/>
    <mergeCell ref="AL24:AL26"/>
    <mergeCell ref="AL27:AL29"/>
    <mergeCell ref="AL30:AL32"/>
    <mergeCell ref="A1:AG2"/>
    <mergeCell ref="A3:W3"/>
    <mergeCell ref="Y3:AG3"/>
    <mergeCell ref="A4:B4"/>
    <mergeCell ref="AC4:AG4"/>
    <mergeCell ref="AH14:AK14"/>
    <mergeCell ref="AC5:AG5"/>
    <mergeCell ref="M4:Q4"/>
    <mergeCell ref="A6:B6"/>
    <mergeCell ref="A7:B7"/>
    <mergeCell ref="A8:B8"/>
    <mergeCell ref="C4:G4"/>
    <mergeCell ref="H4:L4"/>
    <mergeCell ref="C6:G6"/>
    <mergeCell ref="C7:G7"/>
    <mergeCell ref="C8:G8"/>
    <mergeCell ref="H6:L6"/>
  </mergeCells>
  <conditionalFormatting sqref="A17:AG17 A20:AG20 A23:AG23 A26:AG26 A29:AG29 A32:AG33 C6:AG9 C13:AG13">
    <cfRule type="containsText" dxfId="26" priority="11" operator="containsText" text="Uzupełnij">
      <formula>NOT(ISERROR(SEARCH("Uzupełnij",A6)))</formula>
    </cfRule>
  </conditionalFormatting>
  <conditionalFormatting sqref="C6:AG9 C13:AG13">
    <cfRule type="containsBlanks" dxfId="25" priority="10">
      <formula>LEN(TRIM(C6))=0</formula>
    </cfRule>
  </conditionalFormatting>
  <conditionalFormatting sqref="Y3:AG3">
    <cfRule type="containsBlanks" dxfId="24" priority="9">
      <formula>LEN(TRIM(Y3))=0</formula>
    </cfRule>
  </conditionalFormatting>
  <conditionalFormatting sqref="Y15:AG15">
    <cfRule type="containsBlanks" dxfId="23" priority="8">
      <formula>LEN(TRIM(Y15))=0</formula>
    </cfRule>
  </conditionalFormatting>
  <conditionalFormatting sqref="Y18:AG18">
    <cfRule type="containsBlanks" dxfId="22" priority="7">
      <formula>LEN(TRIM(Y18))=0</formula>
    </cfRule>
  </conditionalFormatting>
  <conditionalFormatting sqref="Y21:AG21">
    <cfRule type="containsBlanks" dxfId="21" priority="6">
      <formula>LEN(TRIM(Y21))=0</formula>
    </cfRule>
  </conditionalFormatting>
  <conditionalFormatting sqref="Y24:AG24">
    <cfRule type="containsBlanks" dxfId="20" priority="5">
      <formula>LEN(TRIM(Y24))=0</formula>
    </cfRule>
  </conditionalFormatting>
  <conditionalFormatting sqref="Y27:AG27">
    <cfRule type="containsBlanks" dxfId="19" priority="4">
      <formula>LEN(TRIM(Y27))=0</formula>
    </cfRule>
  </conditionalFormatting>
  <conditionalFormatting sqref="Y30:AG30">
    <cfRule type="containsBlanks" dxfId="18" priority="3">
      <formula>LEN(TRIM(Y30))=0</formula>
    </cfRule>
  </conditionalFormatting>
  <conditionalFormatting sqref="C10:AG12">
    <cfRule type="containsText" dxfId="17" priority="2" operator="containsText" text="Uzupełnij">
      <formula>NOT(ISERROR(SEARCH("Uzupełnij",C10)))</formula>
    </cfRule>
  </conditionalFormatting>
  <conditionalFormatting sqref="C10:AG12">
    <cfRule type="containsBlanks" dxfId="16" priority="1">
      <formula>LEN(TRIM(C10))=0</formula>
    </cfRule>
  </conditionalFormatting>
  <dataValidations count="2">
    <dataValidation type="list" allowBlank="1" showInputMessage="1" showErrorMessage="1" prompt="Wybierz z listy" sqref="Y3:AG3 Y15:AG15 Y18:AG18 Y21:AG21 Y24:AG24 Y27:AG27 Y30:AG30">
      <formula1>taknie</formula1>
    </dataValidation>
    <dataValidation allowBlank="1" showInputMessage="1" showErrorMessage="1" prompt="Jeżeli brak nalezy wpisać _x000a_Nie dotyczy" sqref="C7:G13"/>
  </dataValidations>
  <pageMargins left="0.7" right="0.63002450980392155" top="0.80208333333333337" bottom="0.75" header="0.3" footer="0.3"/>
  <pageSetup paperSize="9" scale="97" orientation="portrait" r:id="rId1"/>
  <headerFooter>
    <oddHeader>&amp;C&amp;G</oddHeader>
    <oddFooter>&amp;RStrona &amp;P z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AF506"/>
  <sheetViews>
    <sheetView showGridLines="0" showZeros="0" zoomScaleNormal="100" zoomScaleSheetLayoutView="10" zoomScalePageLayoutView="55" workbookViewId="0">
      <pane xSplit="6" ySplit="3" topLeftCell="AB4" activePane="bottomRight" state="frozen"/>
      <selection pane="topRight" activeCell="G1" sqref="G1"/>
      <selection pane="bottomLeft" activeCell="A4" sqref="A4"/>
      <selection pane="bottomRight" activeCell="D143" sqref="D143"/>
    </sheetView>
  </sheetViews>
  <sheetFormatPr defaultRowHeight="12.75"/>
  <cols>
    <col min="1" max="1" width="10.42578125" style="309" customWidth="1"/>
    <col min="2" max="2" width="86.85546875" style="309" customWidth="1"/>
    <col min="3" max="3" width="42.42578125" style="309" customWidth="1"/>
    <col min="4" max="4" width="31" style="309" customWidth="1"/>
    <col min="5" max="5" width="26.5703125" style="309" customWidth="1"/>
    <col min="6" max="6" width="22.140625" style="309" customWidth="1"/>
    <col min="7" max="7" width="10.85546875" style="309" customWidth="1"/>
    <col min="8" max="27" width="14.42578125" style="309" customWidth="1"/>
    <col min="28" max="31" width="25" style="311" hidden="1" customWidth="1"/>
    <col min="32" max="32" width="25" style="405" hidden="1" customWidth="1"/>
    <col min="33" max="257" width="9.140625" style="309"/>
    <col min="258" max="258" width="12.140625" style="309" customWidth="1"/>
    <col min="259" max="259" width="39.140625" style="309" customWidth="1"/>
    <col min="260" max="260" width="42.42578125" style="309" customWidth="1"/>
    <col min="261" max="261" width="31" style="309" customWidth="1"/>
    <col min="262" max="262" width="22" style="309" bestFit="1" customWidth="1"/>
    <col min="263" max="263" width="22.140625" style="309" customWidth="1"/>
    <col min="264" max="264" width="18" style="309" customWidth="1"/>
    <col min="265" max="265" width="13" style="309" customWidth="1"/>
    <col min="266" max="266" width="12.28515625" style="309" customWidth="1"/>
    <col min="267" max="267" width="13.42578125" style="309" customWidth="1"/>
    <col min="268" max="268" width="13.140625" style="309" customWidth="1"/>
    <col min="269" max="270" width="13.28515625" style="309" customWidth="1"/>
    <col min="271" max="271" width="12.7109375" style="309" customWidth="1"/>
    <col min="272" max="272" width="13.28515625" style="309" customWidth="1"/>
    <col min="273" max="273" width="12.7109375" style="309" customWidth="1"/>
    <col min="274" max="274" width="12.85546875" style="309" customWidth="1"/>
    <col min="275" max="275" width="13.28515625" style="309" customWidth="1"/>
    <col min="276" max="276" width="12.5703125" style="309" customWidth="1"/>
    <col min="277" max="277" width="12.85546875" style="309" customWidth="1"/>
    <col min="278" max="278" width="13.140625" style="309" customWidth="1"/>
    <col min="279" max="279" width="12.42578125" style="309" customWidth="1"/>
    <col min="280" max="280" width="13.42578125" style="309" customWidth="1"/>
    <col min="281" max="282" width="14.42578125" style="309" customWidth="1"/>
    <col min="283" max="283" width="13.5703125" style="309" customWidth="1"/>
    <col min="284" max="284" width="14.85546875" style="309" customWidth="1"/>
    <col min="285" max="513" width="9.140625" style="309"/>
    <col min="514" max="514" width="12.140625" style="309" customWidth="1"/>
    <col min="515" max="515" width="39.140625" style="309" customWidth="1"/>
    <col min="516" max="516" width="42.42578125" style="309" customWidth="1"/>
    <col min="517" max="517" width="31" style="309" customWidth="1"/>
    <col min="518" max="518" width="22" style="309" bestFit="1" customWidth="1"/>
    <col min="519" max="519" width="22.140625" style="309" customWidth="1"/>
    <col min="520" max="520" width="18" style="309" customWidth="1"/>
    <col min="521" max="521" width="13" style="309" customWidth="1"/>
    <col min="522" max="522" width="12.28515625" style="309" customWidth="1"/>
    <col min="523" max="523" width="13.42578125" style="309" customWidth="1"/>
    <col min="524" max="524" width="13.140625" style="309" customWidth="1"/>
    <col min="525" max="526" width="13.28515625" style="309" customWidth="1"/>
    <col min="527" max="527" width="12.7109375" style="309" customWidth="1"/>
    <col min="528" max="528" width="13.28515625" style="309" customWidth="1"/>
    <col min="529" max="529" width="12.7109375" style="309" customWidth="1"/>
    <col min="530" max="530" width="12.85546875" style="309" customWidth="1"/>
    <col min="531" max="531" width="13.28515625" style="309" customWidth="1"/>
    <col min="532" max="532" width="12.5703125" style="309" customWidth="1"/>
    <col min="533" max="533" width="12.85546875" style="309" customWidth="1"/>
    <col min="534" max="534" width="13.140625" style="309" customWidth="1"/>
    <col min="535" max="535" width="12.42578125" style="309" customWidth="1"/>
    <col min="536" max="536" width="13.42578125" style="309" customWidth="1"/>
    <col min="537" max="538" width="14.42578125" style="309" customWidth="1"/>
    <col min="539" max="539" width="13.5703125" style="309" customWidth="1"/>
    <col min="540" max="540" width="14.85546875" style="309" customWidth="1"/>
    <col min="541" max="769" width="9.140625" style="309"/>
    <col min="770" max="770" width="12.140625" style="309" customWidth="1"/>
    <col min="771" max="771" width="39.140625" style="309" customWidth="1"/>
    <col min="772" max="772" width="42.42578125" style="309" customWidth="1"/>
    <col min="773" max="773" width="31" style="309" customWidth="1"/>
    <col min="774" max="774" width="22" style="309" bestFit="1" customWidth="1"/>
    <col min="775" max="775" width="22.140625" style="309" customWidth="1"/>
    <col min="776" max="776" width="18" style="309" customWidth="1"/>
    <col min="777" max="777" width="13" style="309" customWidth="1"/>
    <col min="778" max="778" width="12.28515625" style="309" customWidth="1"/>
    <col min="779" max="779" width="13.42578125" style="309" customWidth="1"/>
    <col min="780" max="780" width="13.140625" style="309" customWidth="1"/>
    <col min="781" max="782" width="13.28515625" style="309" customWidth="1"/>
    <col min="783" max="783" width="12.7109375" style="309" customWidth="1"/>
    <col min="784" max="784" width="13.28515625" style="309" customWidth="1"/>
    <col min="785" max="785" width="12.7109375" style="309" customWidth="1"/>
    <col min="786" max="786" width="12.85546875" style="309" customWidth="1"/>
    <col min="787" max="787" width="13.28515625" style="309" customWidth="1"/>
    <col min="788" max="788" width="12.5703125" style="309" customWidth="1"/>
    <col min="789" max="789" width="12.85546875" style="309" customWidth="1"/>
    <col min="790" max="790" width="13.140625" style="309" customWidth="1"/>
    <col min="791" max="791" width="12.42578125" style="309" customWidth="1"/>
    <col min="792" max="792" width="13.42578125" style="309" customWidth="1"/>
    <col min="793" max="794" width="14.42578125" style="309" customWidth="1"/>
    <col min="795" max="795" width="13.5703125" style="309" customWidth="1"/>
    <col min="796" max="796" width="14.85546875" style="309" customWidth="1"/>
    <col min="797" max="1025" width="9.140625" style="309"/>
    <col min="1026" max="1026" width="12.140625" style="309" customWidth="1"/>
    <col min="1027" max="1027" width="39.140625" style="309" customWidth="1"/>
    <col min="1028" max="1028" width="42.42578125" style="309" customWidth="1"/>
    <col min="1029" max="1029" width="31" style="309" customWidth="1"/>
    <col min="1030" max="1030" width="22" style="309" bestFit="1" customWidth="1"/>
    <col min="1031" max="1031" width="22.140625" style="309" customWidth="1"/>
    <col min="1032" max="1032" width="18" style="309" customWidth="1"/>
    <col min="1033" max="1033" width="13" style="309" customWidth="1"/>
    <col min="1034" max="1034" width="12.28515625" style="309" customWidth="1"/>
    <col min="1035" max="1035" width="13.42578125" style="309" customWidth="1"/>
    <col min="1036" max="1036" width="13.140625" style="309" customWidth="1"/>
    <col min="1037" max="1038" width="13.28515625" style="309" customWidth="1"/>
    <col min="1039" max="1039" width="12.7109375" style="309" customWidth="1"/>
    <col min="1040" max="1040" width="13.28515625" style="309" customWidth="1"/>
    <col min="1041" max="1041" width="12.7109375" style="309" customWidth="1"/>
    <col min="1042" max="1042" width="12.85546875" style="309" customWidth="1"/>
    <col min="1043" max="1043" width="13.28515625" style="309" customWidth="1"/>
    <col min="1044" max="1044" width="12.5703125" style="309" customWidth="1"/>
    <col min="1045" max="1045" width="12.85546875" style="309" customWidth="1"/>
    <col min="1046" max="1046" width="13.140625" style="309" customWidth="1"/>
    <col min="1047" max="1047" width="12.42578125" style="309" customWidth="1"/>
    <col min="1048" max="1048" width="13.42578125" style="309" customWidth="1"/>
    <col min="1049" max="1050" width="14.42578125" style="309" customWidth="1"/>
    <col min="1051" max="1051" width="13.5703125" style="309" customWidth="1"/>
    <col min="1052" max="1052" width="14.85546875" style="309" customWidth="1"/>
    <col min="1053" max="1281" width="9.140625" style="309"/>
    <col min="1282" max="1282" width="12.140625" style="309" customWidth="1"/>
    <col min="1283" max="1283" width="39.140625" style="309" customWidth="1"/>
    <col min="1284" max="1284" width="42.42578125" style="309" customWidth="1"/>
    <col min="1285" max="1285" width="31" style="309" customWidth="1"/>
    <col min="1286" max="1286" width="22" style="309" bestFit="1" customWidth="1"/>
    <col min="1287" max="1287" width="22.140625" style="309" customWidth="1"/>
    <col min="1288" max="1288" width="18" style="309" customWidth="1"/>
    <col min="1289" max="1289" width="13" style="309" customWidth="1"/>
    <col min="1290" max="1290" width="12.28515625" style="309" customWidth="1"/>
    <col min="1291" max="1291" width="13.42578125" style="309" customWidth="1"/>
    <col min="1292" max="1292" width="13.140625" style="309" customWidth="1"/>
    <col min="1293" max="1294" width="13.28515625" style="309" customWidth="1"/>
    <col min="1295" max="1295" width="12.7109375" style="309" customWidth="1"/>
    <col min="1296" max="1296" width="13.28515625" style="309" customWidth="1"/>
    <col min="1297" max="1297" width="12.7109375" style="309" customWidth="1"/>
    <col min="1298" max="1298" width="12.85546875" style="309" customWidth="1"/>
    <col min="1299" max="1299" width="13.28515625" style="309" customWidth="1"/>
    <col min="1300" max="1300" width="12.5703125" style="309" customWidth="1"/>
    <col min="1301" max="1301" width="12.85546875" style="309" customWidth="1"/>
    <col min="1302" max="1302" width="13.140625" style="309" customWidth="1"/>
    <col min="1303" max="1303" width="12.42578125" style="309" customWidth="1"/>
    <col min="1304" max="1304" width="13.42578125" style="309" customWidth="1"/>
    <col min="1305" max="1306" width="14.42578125" style="309" customWidth="1"/>
    <col min="1307" max="1307" width="13.5703125" style="309" customWidth="1"/>
    <col min="1308" max="1308" width="14.85546875" style="309" customWidth="1"/>
    <col min="1309" max="1537" width="9.140625" style="309"/>
    <col min="1538" max="1538" width="12.140625" style="309" customWidth="1"/>
    <col min="1539" max="1539" width="39.140625" style="309" customWidth="1"/>
    <col min="1540" max="1540" width="42.42578125" style="309" customWidth="1"/>
    <col min="1541" max="1541" width="31" style="309" customWidth="1"/>
    <col min="1542" max="1542" width="22" style="309" bestFit="1" customWidth="1"/>
    <col min="1543" max="1543" width="22.140625" style="309" customWidth="1"/>
    <col min="1544" max="1544" width="18" style="309" customWidth="1"/>
    <col min="1545" max="1545" width="13" style="309" customWidth="1"/>
    <col min="1546" max="1546" width="12.28515625" style="309" customWidth="1"/>
    <col min="1547" max="1547" width="13.42578125" style="309" customWidth="1"/>
    <col min="1548" max="1548" width="13.140625" style="309" customWidth="1"/>
    <col min="1549" max="1550" width="13.28515625" style="309" customWidth="1"/>
    <col min="1551" max="1551" width="12.7109375" style="309" customWidth="1"/>
    <col min="1552" max="1552" width="13.28515625" style="309" customWidth="1"/>
    <col min="1553" max="1553" width="12.7109375" style="309" customWidth="1"/>
    <col min="1554" max="1554" width="12.85546875" style="309" customWidth="1"/>
    <col min="1555" max="1555" width="13.28515625" style="309" customWidth="1"/>
    <col min="1556" max="1556" width="12.5703125" style="309" customWidth="1"/>
    <col min="1557" max="1557" width="12.85546875" style="309" customWidth="1"/>
    <col min="1558" max="1558" width="13.140625" style="309" customWidth="1"/>
    <col min="1559" max="1559" width="12.42578125" style="309" customWidth="1"/>
    <col min="1560" max="1560" width="13.42578125" style="309" customWidth="1"/>
    <col min="1561" max="1562" width="14.42578125" style="309" customWidth="1"/>
    <col min="1563" max="1563" width="13.5703125" style="309" customWidth="1"/>
    <col min="1564" max="1564" width="14.85546875" style="309" customWidth="1"/>
    <col min="1565" max="1793" width="9.140625" style="309"/>
    <col min="1794" max="1794" width="12.140625" style="309" customWidth="1"/>
    <col min="1795" max="1795" width="39.140625" style="309" customWidth="1"/>
    <col min="1796" max="1796" width="42.42578125" style="309" customWidth="1"/>
    <col min="1797" max="1797" width="31" style="309" customWidth="1"/>
    <col min="1798" max="1798" width="22" style="309" bestFit="1" customWidth="1"/>
    <col min="1799" max="1799" width="22.140625" style="309" customWidth="1"/>
    <col min="1800" max="1800" width="18" style="309" customWidth="1"/>
    <col min="1801" max="1801" width="13" style="309" customWidth="1"/>
    <col min="1802" max="1802" width="12.28515625" style="309" customWidth="1"/>
    <col min="1803" max="1803" width="13.42578125" style="309" customWidth="1"/>
    <col min="1804" max="1804" width="13.140625" style="309" customWidth="1"/>
    <col min="1805" max="1806" width="13.28515625" style="309" customWidth="1"/>
    <col min="1807" max="1807" width="12.7109375" style="309" customWidth="1"/>
    <col min="1808" max="1808" width="13.28515625" style="309" customWidth="1"/>
    <col min="1809" max="1809" width="12.7109375" style="309" customWidth="1"/>
    <col min="1810" max="1810" width="12.85546875" style="309" customWidth="1"/>
    <col min="1811" max="1811" width="13.28515625" style="309" customWidth="1"/>
    <col min="1812" max="1812" width="12.5703125" style="309" customWidth="1"/>
    <col min="1813" max="1813" width="12.85546875" style="309" customWidth="1"/>
    <col min="1814" max="1814" width="13.140625" style="309" customWidth="1"/>
    <col min="1815" max="1815" width="12.42578125" style="309" customWidth="1"/>
    <col min="1816" max="1816" width="13.42578125" style="309" customWidth="1"/>
    <col min="1817" max="1818" width="14.42578125" style="309" customWidth="1"/>
    <col min="1819" max="1819" width="13.5703125" style="309" customWidth="1"/>
    <col min="1820" max="1820" width="14.85546875" style="309" customWidth="1"/>
    <col min="1821" max="2049" width="9.140625" style="309"/>
    <col min="2050" max="2050" width="12.140625" style="309" customWidth="1"/>
    <col min="2051" max="2051" width="39.140625" style="309" customWidth="1"/>
    <col min="2052" max="2052" width="42.42578125" style="309" customWidth="1"/>
    <col min="2053" max="2053" width="31" style="309" customWidth="1"/>
    <col min="2054" max="2054" width="22" style="309" bestFit="1" customWidth="1"/>
    <col min="2055" max="2055" width="22.140625" style="309" customWidth="1"/>
    <col min="2056" max="2056" width="18" style="309" customWidth="1"/>
    <col min="2057" max="2057" width="13" style="309" customWidth="1"/>
    <col min="2058" max="2058" width="12.28515625" style="309" customWidth="1"/>
    <col min="2059" max="2059" width="13.42578125" style="309" customWidth="1"/>
    <col min="2060" max="2060" width="13.140625" style="309" customWidth="1"/>
    <col min="2061" max="2062" width="13.28515625" style="309" customWidth="1"/>
    <col min="2063" max="2063" width="12.7109375" style="309" customWidth="1"/>
    <col min="2064" max="2064" width="13.28515625" style="309" customWidth="1"/>
    <col min="2065" max="2065" width="12.7109375" style="309" customWidth="1"/>
    <col min="2066" max="2066" width="12.85546875" style="309" customWidth="1"/>
    <col min="2067" max="2067" width="13.28515625" style="309" customWidth="1"/>
    <col min="2068" max="2068" width="12.5703125" style="309" customWidth="1"/>
    <col min="2069" max="2069" width="12.85546875" style="309" customWidth="1"/>
    <col min="2070" max="2070" width="13.140625" style="309" customWidth="1"/>
    <col min="2071" max="2071" width="12.42578125" style="309" customWidth="1"/>
    <col min="2072" max="2072" width="13.42578125" style="309" customWidth="1"/>
    <col min="2073" max="2074" width="14.42578125" style="309" customWidth="1"/>
    <col min="2075" max="2075" width="13.5703125" style="309" customWidth="1"/>
    <col min="2076" max="2076" width="14.85546875" style="309" customWidth="1"/>
    <col min="2077" max="2305" width="9.140625" style="309"/>
    <col min="2306" max="2306" width="12.140625" style="309" customWidth="1"/>
    <col min="2307" max="2307" width="39.140625" style="309" customWidth="1"/>
    <col min="2308" max="2308" width="42.42578125" style="309" customWidth="1"/>
    <col min="2309" max="2309" width="31" style="309" customWidth="1"/>
    <col min="2310" max="2310" width="22" style="309" bestFit="1" customWidth="1"/>
    <col min="2311" max="2311" width="22.140625" style="309" customWidth="1"/>
    <col min="2312" max="2312" width="18" style="309" customWidth="1"/>
    <col min="2313" max="2313" width="13" style="309" customWidth="1"/>
    <col min="2314" max="2314" width="12.28515625" style="309" customWidth="1"/>
    <col min="2315" max="2315" width="13.42578125" style="309" customWidth="1"/>
    <col min="2316" max="2316" width="13.140625" style="309" customWidth="1"/>
    <col min="2317" max="2318" width="13.28515625" style="309" customWidth="1"/>
    <col min="2319" max="2319" width="12.7109375" style="309" customWidth="1"/>
    <col min="2320" max="2320" width="13.28515625" style="309" customWidth="1"/>
    <col min="2321" max="2321" width="12.7109375" style="309" customWidth="1"/>
    <col min="2322" max="2322" width="12.85546875" style="309" customWidth="1"/>
    <col min="2323" max="2323" width="13.28515625" style="309" customWidth="1"/>
    <col min="2324" max="2324" width="12.5703125" style="309" customWidth="1"/>
    <col min="2325" max="2325" width="12.85546875" style="309" customWidth="1"/>
    <col min="2326" max="2326" width="13.140625" style="309" customWidth="1"/>
    <col min="2327" max="2327" width="12.42578125" style="309" customWidth="1"/>
    <col min="2328" max="2328" width="13.42578125" style="309" customWidth="1"/>
    <col min="2329" max="2330" width="14.42578125" style="309" customWidth="1"/>
    <col min="2331" max="2331" width="13.5703125" style="309" customWidth="1"/>
    <col min="2332" max="2332" width="14.85546875" style="309" customWidth="1"/>
    <col min="2333" max="2561" width="9.140625" style="309"/>
    <col min="2562" max="2562" width="12.140625" style="309" customWidth="1"/>
    <col min="2563" max="2563" width="39.140625" style="309" customWidth="1"/>
    <col min="2564" max="2564" width="42.42578125" style="309" customWidth="1"/>
    <col min="2565" max="2565" width="31" style="309" customWidth="1"/>
    <col min="2566" max="2566" width="22" style="309" bestFit="1" customWidth="1"/>
    <col min="2567" max="2567" width="22.140625" style="309" customWidth="1"/>
    <col min="2568" max="2568" width="18" style="309" customWidth="1"/>
    <col min="2569" max="2569" width="13" style="309" customWidth="1"/>
    <col min="2570" max="2570" width="12.28515625" style="309" customWidth="1"/>
    <col min="2571" max="2571" width="13.42578125" style="309" customWidth="1"/>
    <col min="2572" max="2572" width="13.140625" style="309" customWidth="1"/>
    <col min="2573" max="2574" width="13.28515625" style="309" customWidth="1"/>
    <col min="2575" max="2575" width="12.7109375" style="309" customWidth="1"/>
    <col min="2576" max="2576" width="13.28515625" style="309" customWidth="1"/>
    <col min="2577" max="2577" width="12.7109375" style="309" customWidth="1"/>
    <col min="2578" max="2578" width="12.85546875" style="309" customWidth="1"/>
    <col min="2579" max="2579" width="13.28515625" style="309" customWidth="1"/>
    <col min="2580" max="2580" width="12.5703125" style="309" customWidth="1"/>
    <col min="2581" max="2581" width="12.85546875" style="309" customWidth="1"/>
    <col min="2582" max="2582" width="13.140625" style="309" customWidth="1"/>
    <col min="2583" max="2583" width="12.42578125" style="309" customWidth="1"/>
    <col min="2584" max="2584" width="13.42578125" style="309" customWidth="1"/>
    <col min="2585" max="2586" width="14.42578125" style="309" customWidth="1"/>
    <col min="2587" max="2587" width="13.5703125" style="309" customWidth="1"/>
    <col min="2588" max="2588" width="14.85546875" style="309" customWidth="1"/>
    <col min="2589" max="2817" width="9.140625" style="309"/>
    <col min="2818" max="2818" width="12.140625" style="309" customWidth="1"/>
    <col min="2819" max="2819" width="39.140625" style="309" customWidth="1"/>
    <col min="2820" max="2820" width="42.42578125" style="309" customWidth="1"/>
    <col min="2821" max="2821" width="31" style="309" customWidth="1"/>
    <col min="2822" max="2822" width="22" style="309" bestFit="1" customWidth="1"/>
    <col min="2823" max="2823" width="22.140625" style="309" customWidth="1"/>
    <col min="2824" max="2824" width="18" style="309" customWidth="1"/>
    <col min="2825" max="2825" width="13" style="309" customWidth="1"/>
    <col min="2826" max="2826" width="12.28515625" style="309" customWidth="1"/>
    <col min="2827" max="2827" width="13.42578125" style="309" customWidth="1"/>
    <col min="2828" max="2828" width="13.140625" style="309" customWidth="1"/>
    <col min="2829" max="2830" width="13.28515625" style="309" customWidth="1"/>
    <col min="2831" max="2831" width="12.7109375" style="309" customWidth="1"/>
    <col min="2832" max="2832" width="13.28515625" style="309" customWidth="1"/>
    <col min="2833" max="2833" width="12.7109375" style="309" customWidth="1"/>
    <col min="2834" max="2834" width="12.85546875" style="309" customWidth="1"/>
    <col min="2835" max="2835" width="13.28515625" style="309" customWidth="1"/>
    <col min="2836" max="2836" width="12.5703125" style="309" customWidth="1"/>
    <col min="2837" max="2837" width="12.85546875" style="309" customWidth="1"/>
    <col min="2838" max="2838" width="13.140625" style="309" customWidth="1"/>
    <col min="2839" max="2839" width="12.42578125" style="309" customWidth="1"/>
    <col min="2840" max="2840" width="13.42578125" style="309" customWidth="1"/>
    <col min="2841" max="2842" width="14.42578125" style="309" customWidth="1"/>
    <col min="2843" max="2843" width="13.5703125" style="309" customWidth="1"/>
    <col min="2844" max="2844" width="14.85546875" style="309" customWidth="1"/>
    <col min="2845" max="3073" width="9.140625" style="309"/>
    <col min="3074" max="3074" width="12.140625" style="309" customWidth="1"/>
    <col min="3075" max="3075" width="39.140625" style="309" customWidth="1"/>
    <col min="3076" max="3076" width="42.42578125" style="309" customWidth="1"/>
    <col min="3077" max="3077" width="31" style="309" customWidth="1"/>
    <col min="3078" max="3078" width="22" style="309" bestFit="1" customWidth="1"/>
    <col min="3079" max="3079" width="22.140625" style="309" customWidth="1"/>
    <col min="3080" max="3080" width="18" style="309" customWidth="1"/>
    <col min="3081" max="3081" width="13" style="309" customWidth="1"/>
    <col min="3082" max="3082" width="12.28515625" style="309" customWidth="1"/>
    <col min="3083" max="3083" width="13.42578125" style="309" customWidth="1"/>
    <col min="3084" max="3084" width="13.140625" style="309" customWidth="1"/>
    <col min="3085" max="3086" width="13.28515625" style="309" customWidth="1"/>
    <col min="3087" max="3087" width="12.7109375" style="309" customWidth="1"/>
    <col min="3088" max="3088" width="13.28515625" style="309" customWidth="1"/>
    <col min="3089" max="3089" width="12.7109375" style="309" customWidth="1"/>
    <col min="3090" max="3090" width="12.85546875" style="309" customWidth="1"/>
    <col min="3091" max="3091" width="13.28515625" style="309" customWidth="1"/>
    <col min="3092" max="3092" width="12.5703125" style="309" customWidth="1"/>
    <col min="3093" max="3093" width="12.85546875" style="309" customWidth="1"/>
    <col min="3094" max="3094" width="13.140625" style="309" customWidth="1"/>
    <col min="3095" max="3095" width="12.42578125" style="309" customWidth="1"/>
    <col min="3096" max="3096" width="13.42578125" style="309" customWidth="1"/>
    <col min="3097" max="3098" width="14.42578125" style="309" customWidth="1"/>
    <col min="3099" max="3099" width="13.5703125" style="309" customWidth="1"/>
    <col min="3100" max="3100" width="14.85546875" style="309" customWidth="1"/>
    <col min="3101" max="3329" width="9.140625" style="309"/>
    <col min="3330" max="3330" width="12.140625" style="309" customWidth="1"/>
    <col min="3331" max="3331" width="39.140625" style="309" customWidth="1"/>
    <col min="3332" max="3332" width="42.42578125" style="309" customWidth="1"/>
    <col min="3333" max="3333" width="31" style="309" customWidth="1"/>
    <col min="3334" max="3334" width="22" style="309" bestFit="1" customWidth="1"/>
    <col min="3335" max="3335" width="22.140625" style="309" customWidth="1"/>
    <col min="3336" max="3336" width="18" style="309" customWidth="1"/>
    <col min="3337" max="3337" width="13" style="309" customWidth="1"/>
    <col min="3338" max="3338" width="12.28515625" style="309" customWidth="1"/>
    <col min="3339" max="3339" width="13.42578125" style="309" customWidth="1"/>
    <col min="3340" max="3340" width="13.140625" style="309" customWidth="1"/>
    <col min="3341" max="3342" width="13.28515625" style="309" customWidth="1"/>
    <col min="3343" max="3343" width="12.7109375" style="309" customWidth="1"/>
    <col min="3344" max="3344" width="13.28515625" style="309" customWidth="1"/>
    <col min="3345" max="3345" width="12.7109375" style="309" customWidth="1"/>
    <col min="3346" max="3346" width="12.85546875" style="309" customWidth="1"/>
    <col min="3347" max="3347" width="13.28515625" style="309" customWidth="1"/>
    <col min="3348" max="3348" width="12.5703125" style="309" customWidth="1"/>
    <col min="3349" max="3349" width="12.85546875" style="309" customWidth="1"/>
    <col min="3350" max="3350" width="13.140625" style="309" customWidth="1"/>
    <col min="3351" max="3351" width="12.42578125" style="309" customWidth="1"/>
    <col min="3352" max="3352" width="13.42578125" style="309" customWidth="1"/>
    <col min="3353" max="3354" width="14.42578125" style="309" customWidth="1"/>
    <col min="3355" max="3355" width="13.5703125" style="309" customWidth="1"/>
    <col min="3356" max="3356" width="14.85546875" style="309" customWidth="1"/>
    <col min="3357" max="3585" width="9.140625" style="309"/>
    <col min="3586" max="3586" width="12.140625" style="309" customWidth="1"/>
    <col min="3587" max="3587" width="39.140625" style="309" customWidth="1"/>
    <col min="3588" max="3588" width="42.42578125" style="309" customWidth="1"/>
    <col min="3589" max="3589" width="31" style="309" customWidth="1"/>
    <col min="3590" max="3590" width="22" style="309" bestFit="1" customWidth="1"/>
    <col min="3591" max="3591" width="22.140625" style="309" customWidth="1"/>
    <col min="3592" max="3592" width="18" style="309" customWidth="1"/>
    <col min="3593" max="3593" width="13" style="309" customWidth="1"/>
    <col min="3594" max="3594" width="12.28515625" style="309" customWidth="1"/>
    <col min="3595" max="3595" width="13.42578125" style="309" customWidth="1"/>
    <col min="3596" max="3596" width="13.140625" style="309" customWidth="1"/>
    <col min="3597" max="3598" width="13.28515625" style="309" customWidth="1"/>
    <col min="3599" max="3599" width="12.7109375" style="309" customWidth="1"/>
    <col min="3600" max="3600" width="13.28515625" style="309" customWidth="1"/>
    <col min="3601" max="3601" width="12.7109375" style="309" customWidth="1"/>
    <col min="3602" max="3602" width="12.85546875" style="309" customWidth="1"/>
    <col min="3603" max="3603" width="13.28515625" style="309" customWidth="1"/>
    <col min="3604" max="3604" width="12.5703125" style="309" customWidth="1"/>
    <col min="3605" max="3605" width="12.85546875" style="309" customWidth="1"/>
    <col min="3606" max="3606" width="13.140625" style="309" customWidth="1"/>
    <col min="3607" max="3607" width="12.42578125" style="309" customWidth="1"/>
    <col min="3608" max="3608" width="13.42578125" style="309" customWidth="1"/>
    <col min="3609" max="3610" width="14.42578125" style="309" customWidth="1"/>
    <col min="3611" max="3611" width="13.5703125" style="309" customWidth="1"/>
    <col min="3612" max="3612" width="14.85546875" style="309" customWidth="1"/>
    <col min="3613" max="3841" width="9.140625" style="309"/>
    <col min="3842" max="3842" width="12.140625" style="309" customWidth="1"/>
    <col min="3843" max="3843" width="39.140625" style="309" customWidth="1"/>
    <col min="3844" max="3844" width="42.42578125" style="309" customWidth="1"/>
    <col min="3845" max="3845" width="31" style="309" customWidth="1"/>
    <col min="3846" max="3846" width="22" style="309" bestFit="1" customWidth="1"/>
    <col min="3847" max="3847" width="22.140625" style="309" customWidth="1"/>
    <col min="3848" max="3848" width="18" style="309" customWidth="1"/>
    <col min="3849" max="3849" width="13" style="309" customWidth="1"/>
    <col min="3850" max="3850" width="12.28515625" style="309" customWidth="1"/>
    <col min="3851" max="3851" width="13.42578125" style="309" customWidth="1"/>
    <col min="3852" max="3852" width="13.140625" style="309" customWidth="1"/>
    <col min="3853" max="3854" width="13.28515625" style="309" customWidth="1"/>
    <col min="3855" max="3855" width="12.7109375" style="309" customWidth="1"/>
    <col min="3856" max="3856" width="13.28515625" style="309" customWidth="1"/>
    <col min="3857" max="3857" width="12.7109375" style="309" customWidth="1"/>
    <col min="3858" max="3858" width="12.85546875" style="309" customWidth="1"/>
    <col min="3859" max="3859" width="13.28515625" style="309" customWidth="1"/>
    <col min="3860" max="3860" width="12.5703125" style="309" customWidth="1"/>
    <col min="3861" max="3861" width="12.85546875" style="309" customWidth="1"/>
    <col min="3862" max="3862" width="13.140625" style="309" customWidth="1"/>
    <col min="3863" max="3863" width="12.42578125" style="309" customWidth="1"/>
    <col min="3864" max="3864" width="13.42578125" style="309" customWidth="1"/>
    <col min="3865" max="3866" width="14.42578125" style="309" customWidth="1"/>
    <col min="3867" max="3867" width="13.5703125" style="309" customWidth="1"/>
    <col min="3868" max="3868" width="14.85546875" style="309" customWidth="1"/>
    <col min="3869" max="4097" width="9.140625" style="309"/>
    <col min="4098" max="4098" width="12.140625" style="309" customWidth="1"/>
    <col min="4099" max="4099" width="39.140625" style="309" customWidth="1"/>
    <col min="4100" max="4100" width="42.42578125" style="309" customWidth="1"/>
    <col min="4101" max="4101" width="31" style="309" customWidth="1"/>
    <col min="4102" max="4102" width="22" style="309" bestFit="1" customWidth="1"/>
    <col min="4103" max="4103" width="22.140625" style="309" customWidth="1"/>
    <col min="4104" max="4104" width="18" style="309" customWidth="1"/>
    <col min="4105" max="4105" width="13" style="309" customWidth="1"/>
    <col min="4106" max="4106" width="12.28515625" style="309" customWidth="1"/>
    <col min="4107" max="4107" width="13.42578125" style="309" customWidth="1"/>
    <col min="4108" max="4108" width="13.140625" style="309" customWidth="1"/>
    <col min="4109" max="4110" width="13.28515625" style="309" customWidth="1"/>
    <col min="4111" max="4111" width="12.7109375" style="309" customWidth="1"/>
    <col min="4112" max="4112" width="13.28515625" style="309" customWidth="1"/>
    <col min="4113" max="4113" width="12.7109375" style="309" customWidth="1"/>
    <col min="4114" max="4114" width="12.85546875" style="309" customWidth="1"/>
    <col min="4115" max="4115" width="13.28515625" style="309" customWidth="1"/>
    <col min="4116" max="4116" width="12.5703125" style="309" customWidth="1"/>
    <col min="4117" max="4117" width="12.85546875" style="309" customWidth="1"/>
    <col min="4118" max="4118" width="13.140625" style="309" customWidth="1"/>
    <col min="4119" max="4119" width="12.42578125" style="309" customWidth="1"/>
    <col min="4120" max="4120" width="13.42578125" style="309" customWidth="1"/>
    <col min="4121" max="4122" width="14.42578125" style="309" customWidth="1"/>
    <col min="4123" max="4123" width="13.5703125" style="309" customWidth="1"/>
    <col min="4124" max="4124" width="14.85546875" style="309" customWidth="1"/>
    <col min="4125" max="4353" width="9.140625" style="309"/>
    <col min="4354" max="4354" width="12.140625" style="309" customWidth="1"/>
    <col min="4355" max="4355" width="39.140625" style="309" customWidth="1"/>
    <col min="4356" max="4356" width="42.42578125" style="309" customWidth="1"/>
    <col min="4357" max="4357" width="31" style="309" customWidth="1"/>
    <col min="4358" max="4358" width="22" style="309" bestFit="1" customWidth="1"/>
    <col min="4359" max="4359" width="22.140625" style="309" customWidth="1"/>
    <col min="4360" max="4360" width="18" style="309" customWidth="1"/>
    <col min="4361" max="4361" width="13" style="309" customWidth="1"/>
    <col min="4362" max="4362" width="12.28515625" style="309" customWidth="1"/>
    <col min="4363" max="4363" width="13.42578125" style="309" customWidth="1"/>
    <col min="4364" max="4364" width="13.140625" style="309" customWidth="1"/>
    <col min="4365" max="4366" width="13.28515625" style="309" customWidth="1"/>
    <col min="4367" max="4367" width="12.7109375" style="309" customWidth="1"/>
    <col min="4368" max="4368" width="13.28515625" style="309" customWidth="1"/>
    <col min="4369" max="4369" width="12.7109375" style="309" customWidth="1"/>
    <col min="4370" max="4370" width="12.85546875" style="309" customWidth="1"/>
    <col min="4371" max="4371" width="13.28515625" style="309" customWidth="1"/>
    <col min="4372" max="4372" width="12.5703125" style="309" customWidth="1"/>
    <col min="4373" max="4373" width="12.85546875" style="309" customWidth="1"/>
    <col min="4374" max="4374" width="13.140625" style="309" customWidth="1"/>
    <col min="4375" max="4375" width="12.42578125" style="309" customWidth="1"/>
    <col min="4376" max="4376" width="13.42578125" style="309" customWidth="1"/>
    <col min="4377" max="4378" width="14.42578125" style="309" customWidth="1"/>
    <col min="4379" max="4379" width="13.5703125" style="309" customWidth="1"/>
    <col min="4380" max="4380" width="14.85546875" style="309" customWidth="1"/>
    <col min="4381" max="4609" width="9.140625" style="309"/>
    <col min="4610" max="4610" width="12.140625" style="309" customWidth="1"/>
    <col min="4611" max="4611" width="39.140625" style="309" customWidth="1"/>
    <col min="4612" max="4612" width="42.42578125" style="309" customWidth="1"/>
    <col min="4613" max="4613" width="31" style="309" customWidth="1"/>
    <col min="4614" max="4614" width="22" style="309" bestFit="1" customWidth="1"/>
    <col min="4615" max="4615" width="22.140625" style="309" customWidth="1"/>
    <col min="4616" max="4616" width="18" style="309" customWidth="1"/>
    <col min="4617" max="4617" width="13" style="309" customWidth="1"/>
    <col min="4618" max="4618" width="12.28515625" style="309" customWidth="1"/>
    <col min="4619" max="4619" width="13.42578125" style="309" customWidth="1"/>
    <col min="4620" max="4620" width="13.140625" style="309" customWidth="1"/>
    <col min="4621" max="4622" width="13.28515625" style="309" customWidth="1"/>
    <col min="4623" max="4623" width="12.7109375" style="309" customWidth="1"/>
    <col min="4624" max="4624" width="13.28515625" style="309" customWidth="1"/>
    <col min="4625" max="4625" width="12.7109375" style="309" customWidth="1"/>
    <col min="4626" max="4626" width="12.85546875" style="309" customWidth="1"/>
    <col min="4627" max="4627" width="13.28515625" style="309" customWidth="1"/>
    <col min="4628" max="4628" width="12.5703125" style="309" customWidth="1"/>
    <col min="4629" max="4629" width="12.85546875" style="309" customWidth="1"/>
    <col min="4630" max="4630" width="13.140625" style="309" customWidth="1"/>
    <col min="4631" max="4631" width="12.42578125" style="309" customWidth="1"/>
    <col min="4632" max="4632" width="13.42578125" style="309" customWidth="1"/>
    <col min="4633" max="4634" width="14.42578125" style="309" customWidth="1"/>
    <col min="4635" max="4635" width="13.5703125" style="309" customWidth="1"/>
    <col min="4636" max="4636" width="14.85546875" style="309" customWidth="1"/>
    <col min="4637" max="4865" width="9.140625" style="309"/>
    <col min="4866" max="4866" width="12.140625" style="309" customWidth="1"/>
    <col min="4867" max="4867" width="39.140625" style="309" customWidth="1"/>
    <col min="4868" max="4868" width="42.42578125" style="309" customWidth="1"/>
    <col min="4869" max="4869" width="31" style="309" customWidth="1"/>
    <col min="4870" max="4870" width="22" style="309" bestFit="1" customWidth="1"/>
    <col min="4871" max="4871" width="22.140625" style="309" customWidth="1"/>
    <col min="4872" max="4872" width="18" style="309" customWidth="1"/>
    <col min="4873" max="4873" width="13" style="309" customWidth="1"/>
    <col min="4874" max="4874" width="12.28515625" style="309" customWidth="1"/>
    <col min="4875" max="4875" width="13.42578125" style="309" customWidth="1"/>
    <col min="4876" max="4876" width="13.140625" style="309" customWidth="1"/>
    <col min="4877" max="4878" width="13.28515625" style="309" customWidth="1"/>
    <col min="4879" max="4879" width="12.7109375" style="309" customWidth="1"/>
    <col min="4880" max="4880" width="13.28515625" style="309" customWidth="1"/>
    <col min="4881" max="4881" width="12.7109375" style="309" customWidth="1"/>
    <col min="4882" max="4882" width="12.85546875" style="309" customWidth="1"/>
    <col min="4883" max="4883" width="13.28515625" style="309" customWidth="1"/>
    <col min="4884" max="4884" width="12.5703125" style="309" customWidth="1"/>
    <col min="4885" max="4885" width="12.85546875" style="309" customWidth="1"/>
    <col min="4886" max="4886" width="13.140625" style="309" customWidth="1"/>
    <col min="4887" max="4887" width="12.42578125" style="309" customWidth="1"/>
    <col min="4888" max="4888" width="13.42578125" style="309" customWidth="1"/>
    <col min="4889" max="4890" width="14.42578125" style="309" customWidth="1"/>
    <col min="4891" max="4891" width="13.5703125" style="309" customWidth="1"/>
    <col min="4892" max="4892" width="14.85546875" style="309" customWidth="1"/>
    <col min="4893" max="5121" width="9.140625" style="309"/>
    <col min="5122" max="5122" width="12.140625" style="309" customWidth="1"/>
    <col min="5123" max="5123" width="39.140625" style="309" customWidth="1"/>
    <col min="5124" max="5124" width="42.42578125" style="309" customWidth="1"/>
    <col min="5125" max="5125" width="31" style="309" customWidth="1"/>
    <col min="5126" max="5126" width="22" style="309" bestFit="1" customWidth="1"/>
    <col min="5127" max="5127" width="22.140625" style="309" customWidth="1"/>
    <col min="5128" max="5128" width="18" style="309" customWidth="1"/>
    <col min="5129" max="5129" width="13" style="309" customWidth="1"/>
    <col min="5130" max="5130" width="12.28515625" style="309" customWidth="1"/>
    <col min="5131" max="5131" width="13.42578125" style="309" customWidth="1"/>
    <col min="5132" max="5132" width="13.140625" style="309" customWidth="1"/>
    <col min="5133" max="5134" width="13.28515625" style="309" customWidth="1"/>
    <col min="5135" max="5135" width="12.7109375" style="309" customWidth="1"/>
    <col min="5136" max="5136" width="13.28515625" style="309" customWidth="1"/>
    <col min="5137" max="5137" width="12.7109375" style="309" customWidth="1"/>
    <col min="5138" max="5138" width="12.85546875" style="309" customWidth="1"/>
    <col min="5139" max="5139" width="13.28515625" style="309" customWidth="1"/>
    <col min="5140" max="5140" width="12.5703125" style="309" customWidth="1"/>
    <col min="5141" max="5141" width="12.85546875" style="309" customWidth="1"/>
    <col min="5142" max="5142" width="13.140625" style="309" customWidth="1"/>
    <col min="5143" max="5143" width="12.42578125" style="309" customWidth="1"/>
    <col min="5144" max="5144" width="13.42578125" style="309" customWidth="1"/>
    <col min="5145" max="5146" width="14.42578125" style="309" customWidth="1"/>
    <col min="5147" max="5147" width="13.5703125" style="309" customWidth="1"/>
    <col min="5148" max="5148" width="14.85546875" style="309" customWidth="1"/>
    <col min="5149" max="5377" width="9.140625" style="309"/>
    <col min="5378" max="5378" width="12.140625" style="309" customWidth="1"/>
    <col min="5379" max="5379" width="39.140625" style="309" customWidth="1"/>
    <col min="5380" max="5380" width="42.42578125" style="309" customWidth="1"/>
    <col min="5381" max="5381" width="31" style="309" customWidth="1"/>
    <col min="5382" max="5382" width="22" style="309" bestFit="1" customWidth="1"/>
    <col min="5383" max="5383" width="22.140625" style="309" customWidth="1"/>
    <col min="5384" max="5384" width="18" style="309" customWidth="1"/>
    <col min="5385" max="5385" width="13" style="309" customWidth="1"/>
    <col min="5386" max="5386" width="12.28515625" style="309" customWidth="1"/>
    <col min="5387" max="5387" width="13.42578125" style="309" customWidth="1"/>
    <col min="5388" max="5388" width="13.140625" style="309" customWidth="1"/>
    <col min="5389" max="5390" width="13.28515625" style="309" customWidth="1"/>
    <col min="5391" max="5391" width="12.7109375" style="309" customWidth="1"/>
    <col min="5392" max="5392" width="13.28515625" style="309" customWidth="1"/>
    <col min="5393" max="5393" width="12.7109375" style="309" customWidth="1"/>
    <col min="5394" max="5394" width="12.85546875" style="309" customWidth="1"/>
    <col min="5395" max="5395" width="13.28515625" style="309" customWidth="1"/>
    <col min="5396" max="5396" width="12.5703125" style="309" customWidth="1"/>
    <col min="5397" max="5397" width="12.85546875" style="309" customWidth="1"/>
    <col min="5398" max="5398" width="13.140625" style="309" customWidth="1"/>
    <col min="5399" max="5399" width="12.42578125" style="309" customWidth="1"/>
    <col min="5400" max="5400" width="13.42578125" style="309" customWidth="1"/>
    <col min="5401" max="5402" width="14.42578125" style="309" customWidth="1"/>
    <col min="5403" max="5403" width="13.5703125" style="309" customWidth="1"/>
    <col min="5404" max="5404" width="14.85546875" style="309" customWidth="1"/>
    <col min="5405" max="5633" width="9.140625" style="309"/>
    <col min="5634" max="5634" width="12.140625" style="309" customWidth="1"/>
    <col min="5635" max="5635" width="39.140625" style="309" customWidth="1"/>
    <col min="5636" max="5636" width="42.42578125" style="309" customWidth="1"/>
    <col min="5637" max="5637" width="31" style="309" customWidth="1"/>
    <col min="5638" max="5638" width="22" style="309" bestFit="1" customWidth="1"/>
    <col min="5639" max="5639" width="22.140625" style="309" customWidth="1"/>
    <col min="5640" max="5640" width="18" style="309" customWidth="1"/>
    <col min="5641" max="5641" width="13" style="309" customWidth="1"/>
    <col min="5642" max="5642" width="12.28515625" style="309" customWidth="1"/>
    <col min="5643" max="5643" width="13.42578125" style="309" customWidth="1"/>
    <col min="5644" max="5644" width="13.140625" style="309" customWidth="1"/>
    <col min="5645" max="5646" width="13.28515625" style="309" customWidth="1"/>
    <col min="5647" max="5647" width="12.7109375" style="309" customWidth="1"/>
    <col min="5648" max="5648" width="13.28515625" style="309" customWidth="1"/>
    <col min="5649" max="5649" width="12.7109375" style="309" customWidth="1"/>
    <col min="5650" max="5650" width="12.85546875" style="309" customWidth="1"/>
    <col min="5651" max="5651" width="13.28515625" style="309" customWidth="1"/>
    <col min="5652" max="5652" width="12.5703125" style="309" customWidth="1"/>
    <col min="5653" max="5653" width="12.85546875" style="309" customWidth="1"/>
    <col min="5654" max="5654" width="13.140625" style="309" customWidth="1"/>
    <col min="5655" max="5655" width="12.42578125" style="309" customWidth="1"/>
    <col min="5656" max="5656" width="13.42578125" style="309" customWidth="1"/>
    <col min="5657" max="5658" width="14.42578125" style="309" customWidth="1"/>
    <col min="5659" max="5659" width="13.5703125" style="309" customWidth="1"/>
    <col min="5660" max="5660" width="14.85546875" style="309" customWidth="1"/>
    <col min="5661" max="5889" width="9.140625" style="309"/>
    <col min="5890" max="5890" width="12.140625" style="309" customWidth="1"/>
    <col min="5891" max="5891" width="39.140625" style="309" customWidth="1"/>
    <col min="5892" max="5892" width="42.42578125" style="309" customWidth="1"/>
    <col min="5893" max="5893" width="31" style="309" customWidth="1"/>
    <col min="5894" max="5894" width="22" style="309" bestFit="1" customWidth="1"/>
    <col min="5895" max="5895" width="22.140625" style="309" customWidth="1"/>
    <col min="5896" max="5896" width="18" style="309" customWidth="1"/>
    <col min="5897" max="5897" width="13" style="309" customWidth="1"/>
    <col min="5898" max="5898" width="12.28515625" style="309" customWidth="1"/>
    <col min="5899" max="5899" width="13.42578125" style="309" customWidth="1"/>
    <col min="5900" max="5900" width="13.140625" style="309" customWidth="1"/>
    <col min="5901" max="5902" width="13.28515625" style="309" customWidth="1"/>
    <col min="5903" max="5903" width="12.7109375" style="309" customWidth="1"/>
    <col min="5904" max="5904" width="13.28515625" style="309" customWidth="1"/>
    <col min="5905" max="5905" width="12.7109375" style="309" customWidth="1"/>
    <col min="5906" max="5906" width="12.85546875" style="309" customWidth="1"/>
    <col min="5907" max="5907" width="13.28515625" style="309" customWidth="1"/>
    <col min="5908" max="5908" width="12.5703125" style="309" customWidth="1"/>
    <col min="5909" max="5909" width="12.85546875" style="309" customWidth="1"/>
    <col min="5910" max="5910" width="13.140625" style="309" customWidth="1"/>
    <col min="5911" max="5911" width="12.42578125" style="309" customWidth="1"/>
    <col min="5912" max="5912" width="13.42578125" style="309" customWidth="1"/>
    <col min="5913" max="5914" width="14.42578125" style="309" customWidth="1"/>
    <col min="5915" max="5915" width="13.5703125" style="309" customWidth="1"/>
    <col min="5916" max="5916" width="14.85546875" style="309" customWidth="1"/>
    <col min="5917" max="6145" width="9.140625" style="309"/>
    <col min="6146" max="6146" width="12.140625" style="309" customWidth="1"/>
    <col min="6147" max="6147" width="39.140625" style="309" customWidth="1"/>
    <col min="6148" max="6148" width="42.42578125" style="309" customWidth="1"/>
    <col min="6149" max="6149" width="31" style="309" customWidth="1"/>
    <col min="6150" max="6150" width="22" style="309" bestFit="1" customWidth="1"/>
    <col min="6151" max="6151" width="22.140625" style="309" customWidth="1"/>
    <col min="6152" max="6152" width="18" style="309" customWidth="1"/>
    <col min="6153" max="6153" width="13" style="309" customWidth="1"/>
    <col min="6154" max="6154" width="12.28515625" style="309" customWidth="1"/>
    <col min="6155" max="6155" width="13.42578125" style="309" customWidth="1"/>
    <col min="6156" max="6156" width="13.140625" style="309" customWidth="1"/>
    <col min="6157" max="6158" width="13.28515625" style="309" customWidth="1"/>
    <col min="6159" max="6159" width="12.7109375" style="309" customWidth="1"/>
    <col min="6160" max="6160" width="13.28515625" style="309" customWidth="1"/>
    <col min="6161" max="6161" width="12.7109375" style="309" customWidth="1"/>
    <col min="6162" max="6162" width="12.85546875" style="309" customWidth="1"/>
    <col min="6163" max="6163" width="13.28515625" style="309" customWidth="1"/>
    <col min="6164" max="6164" width="12.5703125" style="309" customWidth="1"/>
    <col min="6165" max="6165" width="12.85546875" style="309" customWidth="1"/>
    <col min="6166" max="6166" width="13.140625" style="309" customWidth="1"/>
    <col min="6167" max="6167" width="12.42578125" style="309" customWidth="1"/>
    <col min="6168" max="6168" width="13.42578125" style="309" customWidth="1"/>
    <col min="6169" max="6170" width="14.42578125" style="309" customWidth="1"/>
    <col min="6171" max="6171" width="13.5703125" style="309" customWidth="1"/>
    <col min="6172" max="6172" width="14.85546875" style="309" customWidth="1"/>
    <col min="6173" max="6401" width="9.140625" style="309"/>
    <col min="6402" max="6402" width="12.140625" style="309" customWidth="1"/>
    <col min="6403" max="6403" width="39.140625" style="309" customWidth="1"/>
    <col min="6404" max="6404" width="42.42578125" style="309" customWidth="1"/>
    <col min="6405" max="6405" width="31" style="309" customWidth="1"/>
    <col min="6406" max="6406" width="22" style="309" bestFit="1" customWidth="1"/>
    <col min="6407" max="6407" width="22.140625" style="309" customWidth="1"/>
    <col min="6408" max="6408" width="18" style="309" customWidth="1"/>
    <col min="6409" max="6409" width="13" style="309" customWidth="1"/>
    <col min="6410" max="6410" width="12.28515625" style="309" customWidth="1"/>
    <col min="6411" max="6411" width="13.42578125" style="309" customWidth="1"/>
    <col min="6412" max="6412" width="13.140625" style="309" customWidth="1"/>
    <col min="6413" max="6414" width="13.28515625" style="309" customWidth="1"/>
    <col min="6415" max="6415" width="12.7109375" style="309" customWidth="1"/>
    <col min="6416" max="6416" width="13.28515625" style="309" customWidth="1"/>
    <col min="6417" max="6417" width="12.7109375" style="309" customWidth="1"/>
    <col min="6418" max="6418" width="12.85546875" style="309" customWidth="1"/>
    <col min="6419" max="6419" width="13.28515625" style="309" customWidth="1"/>
    <col min="6420" max="6420" width="12.5703125" style="309" customWidth="1"/>
    <col min="6421" max="6421" width="12.85546875" style="309" customWidth="1"/>
    <col min="6422" max="6422" width="13.140625" style="309" customWidth="1"/>
    <col min="6423" max="6423" width="12.42578125" style="309" customWidth="1"/>
    <col min="6424" max="6424" width="13.42578125" style="309" customWidth="1"/>
    <col min="6425" max="6426" width="14.42578125" style="309" customWidth="1"/>
    <col min="6427" max="6427" width="13.5703125" style="309" customWidth="1"/>
    <col min="6428" max="6428" width="14.85546875" style="309" customWidth="1"/>
    <col min="6429" max="6657" width="9.140625" style="309"/>
    <col min="6658" max="6658" width="12.140625" style="309" customWidth="1"/>
    <col min="6659" max="6659" width="39.140625" style="309" customWidth="1"/>
    <col min="6660" max="6660" width="42.42578125" style="309" customWidth="1"/>
    <col min="6661" max="6661" width="31" style="309" customWidth="1"/>
    <col min="6662" max="6662" width="22" style="309" bestFit="1" customWidth="1"/>
    <col min="6663" max="6663" width="22.140625" style="309" customWidth="1"/>
    <col min="6664" max="6664" width="18" style="309" customWidth="1"/>
    <col min="6665" max="6665" width="13" style="309" customWidth="1"/>
    <col min="6666" max="6666" width="12.28515625" style="309" customWidth="1"/>
    <col min="6667" max="6667" width="13.42578125" style="309" customWidth="1"/>
    <col min="6668" max="6668" width="13.140625" style="309" customWidth="1"/>
    <col min="6669" max="6670" width="13.28515625" style="309" customWidth="1"/>
    <col min="6671" max="6671" width="12.7109375" style="309" customWidth="1"/>
    <col min="6672" max="6672" width="13.28515625" style="309" customWidth="1"/>
    <col min="6673" max="6673" width="12.7109375" style="309" customWidth="1"/>
    <col min="6674" max="6674" width="12.85546875" style="309" customWidth="1"/>
    <col min="6675" max="6675" width="13.28515625" style="309" customWidth="1"/>
    <col min="6676" max="6676" width="12.5703125" style="309" customWidth="1"/>
    <col min="6677" max="6677" width="12.85546875" style="309" customWidth="1"/>
    <col min="6678" max="6678" width="13.140625" style="309" customWidth="1"/>
    <col min="6679" max="6679" width="12.42578125" style="309" customWidth="1"/>
    <col min="6680" max="6680" width="13.42578125" style="309" customWidth="1"/>
    <col min="6681" max="6682" width="14.42578125" style="309" customWidth="1"/>
    <col min="6683" max="6683" width="13.5703125" style="309" customWidth="1"/>
    <col min="6684" max="6684" width="14.85546875" style="309" customWidth="1"/>
    <col min="6685" max="6913" width="9.140625" style="309"/>
    <col min="6914" max="6914" width="12.140625" style="309" customWidth="1"/>
    <col min="6915" max="6915" width="39.140625" style="309" customWidth="1"/>
    <col min="6916" max="6916" width="42.42578125" style="309" customWidth="1"/>
    <col min="6917" max="6917" width="31" style="309" customWidth="1"/>
    <col min="6918" max="6918" width="22" style="309" bestFit="1" customWidth="1"/>
    <col min="6919" max="6919" width="22.140625" style="309" customWidth="1"/>
    <col min="6920" max="6920" width="18" style="309" customWidth="1"/>
    <col min="6921" max="6921" width="13" style="309" customWidth="1"/>
    <col min="6922" max="6922" width="12.28515625" style="309" customWidth="1"/>
    <col min="6923" max="6923" width="13.42578125" style="309" customWidth="1"/>
    <col min="6924" max="6924" width="13.140625" style="309" customWidth="1"/>
    <col min="6925" max="6926" width="13.28515625" style="309" customWidth="1"/>
    <col min="6927" max="6927" width="12.7109375" style="309" customWidth="1"/>
    <col min="6928" max="6928" width="13.28515625" style="309" customWidth="1"/>
    <col min="6929" max="6929" width="12.7109375" style="309" customWidth="1"/>
    <col min="6930" max="6930" width="12.85546875" style="309" customWidth="1"/>
    <col min="6931" max="6931" width="13.28515625" style="309" customWidth="1"/>
    <col min="6932" max="6932" width="12.5703125" style="309" customWidth="1"/>
    <col min="6933" max="6933" width="12.85546875" style="309" customWidth="1"/>
    <col min="6934" max="6934" width="13.140625" style="309" customWidth="1"/>
    <col min="6935" max="6935" width="12.42578125" style="309" customWidth="1"/>
    <col min="6936" max="6936" width="13.42578125" style="309" customWidth="1"/>
    <col min="6937" max="6938" width="14.42578125" style="309" customWidth="1"/>
    <col min="6939" max="6939" width="13.5703125" style="309" customWidth="1"/>
    <col min="6940" max="6940" width="14.85546875" style="309" customWidth="1"/>
    <col min="6941" max="7169" width="9.140625" style="309"/>
    <col min="7170" max="7170" width="12.140625" style="309" customWidth="1"/>
    <col min="7171" max="7171" width="39.140625" style="309" customWidth="1"/>
    <col min="7172" max="7172" width="42.42578125" style="309" customWidth="1"/>
    <col min="7173" max="7173" width="31" style="309" customWidth="1"/>
    <col min="7174" max="7174" width="22" style="309" bestFit="1" customWidth="1"/>
    <col min="7175" max="7175" width="22.140625" style="309" customWidth="1"/>
    <col min="7176" max="7176" width="18" style="309" customWidth="1"/>
    <col min="7177" max="7177" width="13" style="309" customWidth="1"/>
    <col min="7178" max="7178" width="12.28515625" style="309" customWidth="1"/>
    <col min="7179" max="7179" width="13.42578125" style="309" customWidth="1"/>
    <col min="7180" max="7180" width="13.140625" style="309" customWidth="1"/>
    <col min="7181" max="7182" width="13.28515625" style="309" customWidth="1"/>
    <col min="7183" max="7183" width="12.7109375" style="309" customWidth="1"/>
    <col min="7184" max="7184" width="13.28515625" style="309" customWidth="1"/>
    <col min="7185" max="7185" width="12.7109375" style="309" customWidth="1"/>
    <col min="7186" max="7186" width="12.85546875" style="309" customWidth="1"/>
    <col min="7187" max="7187" width="13.28515625" style="309" customWidth="1"/>
    <col min="7188" max="7188" width="12.5703125" style="309" customWidth="1"/>
    <col min="7189" max="7189" width="12.85546875" style="309" customWidth="1"/>
    <col min="7190" max="7190" width="13.140625" style="309" customWidth="1"/>
    <col min="7191" max="7191" width="12.42578125" style="309" customWidth="1"/>
    <col min="7192" max="7192" width="13.42578125" style="309" customWidth="1"/>
    <col min="7193" max="7194" width="14.42578125" style="309" customWidth="1"/>
    <col min="7195" max="7195" width="13.5703125" style="309" customWidth="1"/>
    <col min="7196" max="7196" width="14.85546875" style="309" customWidth="1"/>
    <col min="7197" max="7425" width="9.140625" style="309"/>
    <col min="7426" max="7426" width="12.140625" style="309" customWidth="1"/>
    <col min="7427" max="7427" width="39.140625" style="309" customWidth="1"/>
    <col min="7428" max="7428" width="42.42578125" style="309" customWidth="1"/>
    <col min="7429" max="7429" width="31" style="309" customWidth="1"/>
    <col min="7430" max="7430" width="22" style="309" bestFit="1" customWidth="1"/>
    <col min="7431" max="7431" width="22.140625" style="309" customWidth="1"/>
    <col min="7432" max="7432" width="18" style="309" customWidth="1"/>
    <col min="7433" max="7433" width="13" style="309" customWidth="1"/>
    <col min="7434" max="7434" width="12.28515625" style="309" customWidth="1"/>
    <col min="7435" max="7435" width="13.42578125" style="309" customWidth="1"/>
    <col min="7436" max="7436" width="13.140625" style="309" customWidth="1"/>
    <col min="7437" max="7438" width="13.28515625" style="309" customWidth="1"/>
    <col min="7439" max="7439" width="12.7109375" style="309" customWidth="1"/>
    <col min="7440" max="7440" width="13.28515625" style="309" customWidth="1"/>
    <col min="7441" max="7441" width="12.7109375" style="309" customWidth="1"/>
    <col min="7442" max="7442" width="12.85546875" style="309" customWidth="1"/>
    <col min="7443" max="7443" width="13.28515625" style="309" customWidth="1"/>
    <col min="7444" max="7444" width="12.5703125" style="309" customWidth="1"/>
    <col min="7445" max="7445" width="12.85546875" style="309" customWidth="1"/>
    <col min="7446" max="7446" width="13.140625" style="309" customWidth="1"/>
    <col min="7447" max="7447" width="12.42578125" style="309" customWidth="1"/>
    <col min="7448" max="7448" width="13.42578125" style="309" customWidth="1"/>
    <col min="7449" max="7450" width="14.42578125" style="309" customWidth="1"/>
    <col min="7451" max="7451" width="13.5703125" style="309" customWidth="1"/>
    <col min="7452" max="7452" width="14.85546875" style="309" customWidth="1"/>
    <col min="7453" max="7681" width="9.140625" style="309"/>
    <col min="7682" max="7682" width="12.140625" style="309" customWidth="1"/>
    <col min="7683" max="7683" width="39.140625" style="309" customWidth="1"/>
    <col min="7684" max="7684" width="42.42578125" style="309" customWidth="1"/>
    <col min="7685" max="7685" width="31" style="309" customWidth="1"/>
    <col min="7686" max="7686" width="22" style="309" bestFit="1" customWidth="1"/>
    <col min="7687" max="7687" width="22.140625" style="309" customWidth="1"/>
    <col min="7688" max="7688" width="18" style="309" customWidth="1"/>
    <col min="7689" max="7689" width="13" style="309" customWidth="1"/>
    <col min="7690" max="7690" width="12.28515625" style="309" customWidth="1"/>
    <col min="7691" max="7691" width="13.42578125" style="309" customWidth="1"/>
    <col min="7692" max="7692" width="13.140625" style="309" customWidth="1"/>
    <col min="7693" max="7694" width="13.28515625" style="309" customWidth="1"/>
    <col min="7695" max="7695" width="12.7109375" style="309" customWidth="1"/>
    <col min="7696" max="7696" width="13.28515625" style="309" customWidth="1"/>
    <col min="7697" max="7697" width="12.7109375" style="309" customWidth="1"/>
    <col min="7698" max="7698" width="12.85546875" style="309" customWidth="1"/>
    <col min="7699" max="7699" width="13.28515625" style="309" customWidth="1"/>
    <col min="7700" max="7700" width="12.5703125" style="309" customWidth="1"/>
    <col min="7701" max="7701" width="12.85546875" style="309" customWidth="1"/>
    <col min="7702" max="7702" width="13.140625" style="309" customWidth="1"/>
    <col min="7703" max="7703" width="12.42578125" style="309" customWidth="1"/>
    <col min="7704" max="7704" width="13.42578125" style="309" customWidth="1"/>
    <col min="7705" max="7706" width="14.42578125" style="309" customWidth="1"/>
    <col min="7707" max="7707" width="13.5703125" style="309" customWidth="1"/>
    <col min="7708" max="7708" width="14.85546875" style="309" customWidth="1"/>
    <col min="7709" max="7937" width="9.140625" style="309"/>
    <col min="7938" max="7938" width="12.140625" style="309" customWidth="1"/>
    <col min="7939" max="7939" width="39.140625" style="309" customWidth="1"/>
    <col min="7940" max="7940" width="42.42578125" style="309" customWidth="1"/>
    <col min="7941" max="7941" width="31" style="309" customWidth="1"/>
    <col min="7942" max="7942" width="22" style="309" bestFit="1" customWidth="1"/>
    <col min="7943" max="7943" width="22.140625" style="309" customWidth="1"/>
    <col min="7944" max="7944" width="18" style="309" customWidth="1"/>
    <col min="7945" max="7945" width="13" style="309" customWidth="1"/>
    <col min="7946" max="7946" width="12.28515625" style="309" customWidth="1"/>
    <col min="7947" max="7947" width="13.42578125" style="309" customWidth="1"/>
    <col min="7948" max="7948" width="13.140625" style="309" customWidth="1"/>
    <col min="7949" max="7950" width="13.28515625" style="309" customWidth="1"/>
    <col min="7951" max="7951" width="12.7109375" style="309" customWidth="1"/>
    <col min="7952" max="7952" width="13.28515625" style="309" customWidth="1"/>
    <col min="7953" max="7953" width="12.7109375" style="309" customWidth="1"/>
    <col min="7954" max="7954" width="12.85546875" style="309" customWidth="1"/>
    <col min="7955" max="7955" width="13.28515625" style="309" customWidth="1"/>
    <col min="7956" max="7956" width="12.5703125" style="309" customWidth="1"/>
    <col min="7957" max="7957" width="12.85546875" style="309" customWidth="1"/>
    <col min="7958" max="7958" width="13.140625" style="309" customWidth="1"/>
    <col min="7959" max="7959" width="12.42578125" style="309" customWidth="1"/>
    <col min="7960" max="7960" width="13.42578125" style="309" customWidth="1"/>
    <col min="7961" max="7962" width="14.42578125" style="309" customWidth="1"/>
    <col min="7963" max="7963" width="13.5703125" style="309" customWidth="1"/>
    <col min="7964" max="7964" width="14.85546875" style="309" customWidth="1"/>
    <col min="7965" max="8193" width="9.140625" style="309"/>
    <col min="8194" max="8194" width="12.140625" style="309" customWidth="1"/>
    <col min="8195" max="8195" width="39.140625" style="309" customWidth="1"/>
    <col min="8196" max="8196" width="42.42578125" style="309" customWidth="1"/>
    <col min="8197" max="8197" width="31" style="309" customWidth="1"/>
    <col min="8198" max="8198" width="22" style="309" bestFit="1" customWidth="1"/>
    <col min="8199" max="8199" width="22.140625" style="309" customWidth="1"/>
    <col min="8200" max="8200" width="18" style="309" customWidth="1"/>
    <col min="8201" max="8201" width="13" style="309" customWidth="1"/>
    <col min="8202" max="8202" width="12.28515625" style="309" customWidth="1"/>
    <col min="8203" max="8203" width="13.42578125" style="309" customWidth="1"/>
    <col min="8204" max="8204" width="13.140625" style="309" customWidth="1"/>
    <col min="8205" max="8206" width="13.28515625" style="309" customWidth="1"/>
    <col min="8207" max="8207" width="12.7109375" style="309" customWidth="1"/>
    <col min="8208" max="8208" width="13.28515625" style="309" customWidth="1"/>
    <col min="8209" max="8209" width="12.7109375" style="309" customWidth="1"/>
    <col min="8210" max="8210" width="12.85546875" style="309" customWidth="1"/>
    <col min="8211" max="8211" width="13.28515625" style="309" customWidth="1"/>
    <col min="8212" max="8212" width="12.5703125" style="309" customWidth="1"/>
    <col min="8213" max="8213" width="12.85546875" style="309" customWidth="1"/>
    <col min="8214" max="8214" width="13.140625" style="309" customWidth="1"/>
    <col min="8215" max="8215" width="12.42578125" style="309" customWidth="1"/>
    <col min="8216" max="8216" width="13.42578125" style="309" customWidth="1"/>
    <col min="8217" max="8218" width="14.42578125" style="309" customWidth="1"/>
    <col min="8219" max="8219" width="13.5703125" style="309" customWidth="1"/>
    <col min="8220" max="8220" width="14.85546875" style="309" customWidth="1"/>
    <col min="8221" max="8449" width="9.140625" style="309"/>
    <col min="8450" max="8450" width="12.140625" style="309" customWidth="1"/>
    <col min="8451" max="8451" width="39.140625" style="309" customWidth="1"/>
    <col min="8452" max="8452" width="42.42578125" style="309" customWidth="1"/>
    <col min="8453" max="8453" width="31" style="309" customWidth="1"/>
    <col min="8454" max="8454" width="22" style="309" bestFit="1" customWidth="1"/>
    <col min="8455" max="8455" width="22.140625" style="309" customWidth="1"/>
    <col min="8456" max="8456" width="18" style="309" customWidth="1"/>
    <col min="8457" max="8457" width="13" style="309" customWidth="1"/>
    <col min="8458" max="8458" width="12.28515625" style="309" customWidth="1"/>
    <col min="8459" max="8459" width="13.42578125" style="309" customWidth="1"/>
    <col min="8460" max="8460" width="13.140625" style="309" customWidth="1"/>
    <col min="8461" max="8462" width="13.28515625" style="309" customWidth="1"/>
    <col min="8463" max="8463" width="12.7109375" style="309" customWidth="1"/>
    <col min="8464" max="8464" width="13.28515625" style="309" customWidth="1"/>
    <col min="8465" max="8465" width="12.7109375" style="309" customWidth="1"/>
    <col min="8466" max="8466" width="12.85546875" style="309" customWidth="1"/>
    <col min="8467" max="8467" width="13.28515625" style="309" customWidth="1"/>
    <col min="8468" max="8468" width="12.5703125" style="309" customWidth="1"/>
    <col min="8469" max="8469" width="12.85546875" style="309" customWidth="1"/>
    <col min="8470" max="8470" width="13.140625" style="309" customWidth="1"/>
    <col min="8471" max="8471" width="12.42578125" style="309" customWidth="1"/>
    <col min="8472" max="8472" width="13.42578125" style="309" customWidth="1"/>
    <col min="8473" max="8474" width="14.42578125" style="309" customWidth="1"/>
    <col min="8475" max="8475" width="13.5703125" style="309" customWidth="1"/>
    <col min="8476" max="8476" width="14.85546875" style="309" customWidth="1"/>
    <col min="8477" max="8705" width="9.140625" style="309"/>
    <col min="8706" max="8706" width="12.140625" style="309" customWidth="1"/>
    <col min="8707" max="8707" width="39.140625" style="309" customWidth="1"/>
    <col min="8708" max="8708" width="42.42578125" style="309" customWidth="1"/>
    <col min="8709" max="8709" width="31" style="309" customWidth="1"/>
    <col min="8710" max="8710" width="22" style="309" bestFit="1" customWidth="1"/>
    <col min="8711" max="8711" width="22.140625" style="309" customWidth="1"/>
    <col min="8712" max="8712" width="18" style="309" customWidth="1"/>
    <col min="8713" max="8713" width="13" style="309" customWidth="1"/>
    <col min="8714" max="8714" width="12.28515625" style="309" customWidth="1"/>
    <col min="8715" max="8715" width="13.42578125" style="309" customWidth="1"/>
    <col min="8716" max="8716" width="13.140625" style="309" customWidth="1"/>
    <col min="8717" max="8718" width="13.28515625" style="309" customWidth="1"/>
    <col min="8719" max="8719" width="12.7109375" style="309" customWidth="1"/>
    <col min="8720" max="8720" width="13.28515625" style="309" customWidth="1"/>
    <col min="8721" max="8721" width="12.7109375" style="309" customWidth="1"/>
    <col min="8722" max="8722" width="12.85546875" style="309" customWidth="1"/>
    <col min="8723" max="8723" width="13.28515625" style="309" customWidth="1"/>
    <col min="8724" max="8724" width="12.5703125" style="309" customWidth="1"/>
    <col min="8725" max="8725" width="12.85546875" style="309" customWidth="1"/>
    <col min="8726" max="8726" width="13.140625" style="309" customWidth="1"/>
    <col min="8727" max="8727" width="12.42578125" style="309" customWidth="1"/>
    <col min="8728" max="8728" width="13.42578125" style="309" customWidth="1"/>
    <col min="8729" max="8730" width="14.42578125" style="309" customWidth="1"/>
    <col min="8731" max="8731" width="13.5703125" style="309" customWidth="1"/>
    <col min="8732" max="8732" width="14.85546875" style="309" customWidth="1"/>
    <col min="8733" max="8961" width="9.140625" style="309"/>
    <col min="8962" max="8962" width="12.140625" style="309" customWidth="1"/>
    <col min="8963" max="8963" width="39.140625" style="309" customWidth="1"/>
    <col min="8964" max="8964" width="42.42578125" style="309" customWidth="1"/>
    <col min="8965" max="8965" width="31" style="309" customWidth="1"/>
    <col min="8966" max="8966" width="22" style="309" bestFit="1" customWidth="1"/>
    <col min="8967" max="8967" width="22.140625" style="309" customWidth="1"/>
    <col min="8968" max="8968" width="18" style="309" customWidth="1"/>
    <col min="8969" max="8969" width="13" style="309" customWidth="1"/>
    <col min="8970" max="8970" width="12.28515625" style="309" customWidth="1"/>
    <col min="8971" max="8971" width="13.42578125" style="309" customWidth="1"/>
    <col min="8972" max="8972" width="13.140625" style="309" customWidth="1"/>
    <col min="8973" max="8974" width="13.28515625" style="309" customWidth="1"/>
    <col min="8975" max="8975" width="12.7109375" style="309" customWidth="1"/>
    <col min="8976" max="8976" width="13.28515625" style="309" customWidth="1"/>
    <col min="8977" max="8977" width="12.7109375" style="309" customWidth="1"/>
    <col min="8978" max="8978" width="12.85546875" style="309" customWidth="1"/>
    <col min="8979" max="8979" width="13.28515625" style="309" customWidth="1"/>
    <col min="8980" max="8980" width="12.5703125" style="309" customWidth="1"/>
    <col min="8981" max="8981" width="12.85546875" style="309" customWidth="1"/>
    <col min="8982" max="8982" width="13.140625" style="309" customWidth="1"/>
    <col min="8983" max="8983" width="12.42578125" style="309" customWidth="1"/>
    <col min="8984" max="8984" width="13.42578125" style="309" customWidth="1"/>
    <col min="8985" max="8986" width="14.42578125" style="309" customWidth="1"/>
    <col min="8987" max="8987" width="13.5703125" style="309" customWidth="1"/>
    <col min="8988" max="8988" width="14.85546875" style="309" customWidth="1"/>
    <col min="8989" max="9217" width="9.140625" style="309"/>
    <col min="9218" max="9218" width="12.140625" style="309" customWidth="1"/>
    <col min="9219" max="9219" width="39.140625" style="309" customWidth="1"/>
    <col min="9220" max="9220" width="42.42578125" style="309" customWidth="1"/>
    <col min="9221" max="9221" width="31" style="309" customWidth="1"/>
    <col min="9222" max="9222" width="22" style="309" bestFit="1" customWidth="1"/>
    <col min="9223" max="9223" width="22.140625" style="309" customWidth="1"/>
    <col min="9224" max="9224" width="18" style="309" customWidth="1"/>
    <col min="9225" max="9225" width="13" style="309" customWidth="1"/>
    <col min="9226" max="9226" width="12.28515625" style="309" customWidth="1"/>
    <col min="9227" max="9227" width="13.42578125" style="309" customWidth="1"/>
    <col min="9228" max="9228" width="13.140625" style="309" customWidth="1"/>
    <col min="9229" max="9230" width="13.28515625" style="309" customWidth="1"/>
    <col min="9231" max="9231" width="12.7109375" style="309" customWidth="1"/>
    <col min="9232" max="9232" width="13.28515625" style="309" customWidth="1"/>
    <col min="9233" max="9233" width="12.7109375" style="309" customWidth="1"/>
    <col min="9234" max="9234" width="12.85546875" style="309" customWidth="1"/>
    <col min="9235" max="9235" width="13.28515625" style="309" customWidth="1"/>
    <col min="9236" max="9236" width="12.5703125" style="309" customWidth="1"/>
    <col min="9237" max="9237" width="12.85546875" style="309" customWidth="1"/>
    <col min="9238" max="9238" width="13.140625" style="309" customWidth="1"/>
    <col min="9239" max="9239" width="12.42578125" style="309" customWidth="1"/>
    <col min="9240" max="9240" width="13.42578125" style="309" customWidth="1"/>
    <col min="9241" max="9242" width="14.42578125" style="309" customWidth="1"/>
    <col min="9243" max="9243" width="13.5703125" style="309" customWidth="1"/>
    <col min="9244" max="9244" width="14.85546875" style="309" customWidth="1"/>
    <col min="9245" max="9473" width="9.140625" style="309"/>
    <col min="9474" max="9474" width="12.140625" style="309" customWidth="1"/>
    <col min="9475" max="9475" width="39.140625" style="309" customWidth="1"/>
    <col min="9476" max="9476" width="42.42578125" style="309" customWidth="1"/>
    <col min="9477" max="9477" width="31" style="309" customWidth="1"/>
    <col min="9478" max="9478" width="22" style="309" bestFit="1" customWidth="1"/>
    <col min="9479" max="9479" width="22.140625" style="309" customWidth="1"/>
    <col min="9480" max="9480" width="18" style="309" customWidth="1"/>
    <col min="9481" max="9481" width="13" style="309" customWidth="1"/>
    <col min="9482" max="9482" width="12.28515625" style="309" customWidth="1"/>
    <col min="9483" max="9483" width="13.42578125" style="309" customWidth="1"/>
    <col min="9484" max="9484" width="13.140625" style="309" customWidth="1"/>
    <col min="9485" max="9486" width="13.28515625" style="309" customWidth="1"/>
    <col min="9487" max="9487" width="12.7109375" style="309" customWidth="1"/>
    <col min="9488" max="9488" width="13.28515625" style="309" customWidth="1"/>
    <col min="9489" max="9489" width="12.7109375" style="309" customWidth="1"/>
    <col min="9490" max="9490" width="12.85546875" style="309" customWidth="1"/>
    <col min="9491" max="9491" width="13.28515625" style="309" customWidth="1"/>
    <col min="9492" max="9492" width="12.5703125" style="309" customWidth="1"/>
    <col min="9493" max="9493" width="12.85546875" style="309" customWidth="1"/>
    <col min="9494" max="9494" width="13.140625" style="309" customWidth="1"/>
    <col min="9495" max="9495" width="12.42578125" style="309" customWidth="1"/>
    <col min="9496" max="9496" width="13.42578125" style="309" customWidth="1"/>
    <col min="9497" max="9498" width="14.42578125" style="309" customWidth="1"/>
    <col min="9499" max="9499" width="13.5703125" style="309" customWidth="1"/>
    <col min="9500" max="9500" width="14.85546875" style="309" customWidth="1"/>
    <col min="9501" max="9729" width="9.140625" style="309"/>
    <col min="9730" max="9730" width="12.140625" style="309" customWidth="1"/>
    <col min="9731" max="9731" width="39.140625" style="309" customWidth="1"/>
    <col min="9732" max="9732" width="42.42578125" style="309" customWidth="1"/>
    <col min="9733" max="9733" width="31" style="309" customWidth="1"/>
    <col min="9734" max="9734" width="22" style="309" bestFit="1" customWidth="1"/>
    <col min="9735" max="9735" width="22.140625" style="309" customWidth="1"/>
    <col min="9736" max="9736" width="18" style="309" customWidth="1"/>
    <col min="9737" max="9737" width="13" style="309" customWidth="1"/>
    <col min="9738" max="9738" width="12.28515625" style="309" customWidth="1"/>
    <col min="9739" max="9739" width="13.42578125" style="309" customWidth="1"/>
    <col min="9740" max="9740" width="13.140625" style="309" customWidth="1"/>
    <col min="9741" max="9742" width="13.28515625" style="309" customWidth="1"/>
    <col min="9743" max="9743" width="12.7109375" style="309" customWidth="1"/>
    <col min="9744" max="9744" width="13.28515625" style="309" customWidth="1"/>
    <col min="9745" max="9745" width="12.7109375" style="309" customWidth="1"/>
    <col min="9746" max="9746" width="12.85546875" style="309" customWidth="1"/>
    <col min="9747" max="9747" width="13.28515625" style="309" customWidth="1"/>
    <col min="9748" max="9748" width="12.5703125" style="309" customWidth="1"/>
    <col min="9749" max="9749" width="12.85546875" style="309" customWidth="1"/>
    <col min="9750" max="9750" width="13.140625" style="309" customWidth="1"/>
    <col min="9751" max="9751" width="12.42578125" style="309" customWidth="1"/>
    <col min="9752" max="9752" width="13.42578125" style="309" customWidth="1"/>
    <col min="9753" max="9754" width="14.42578125" style="309" customWidth="1"/>
    <col min="9755" max="9755" width="13.5703125" style="309" customWidth="1"/>
    <col min="9756" max="9756" width="14.85546875" style="309" customWidth="1"/>
    <col min="9757" max="9985" width="9.140625" style="309"/>
    <col min="9986" max="9986" width="12.140625" style="309" customWidth="1"/>
    <col min="9987" max="9987" width="39.140625" style="309" customWidth="1"/>
    <col min="9988" max="9988" width="42.42578125" style="309" customWidth="1"/>
    <col min="9989" max="9989" width="31" style="309" customWidth="1"/>
    <col min="9990" max="9990" width="22" style="309" bestFit="1" customWidth="1"/>
    <col min="9991" max="9991" width="22.140625" style="309" customWidth="1"/>
    <col min="9992" max="9992" width="18" style="309" customWidth="1"/>
    <col min="9993" max="9993" width="13" style="309" customWidth="1"/>
    <col min="9994" max="9994" width="12.28515625" style="309" customWidth="1"/>
    <col min="9995" max="9995" width="13.42578125" style="309" customWidth="1"/>
    <col min="9996" max="9996" width="13.140625" style="309" customWidth="1"/>
    <col min="9997" max="9998" width="13.28515625" style="309" customWidth="1"/>
    <col min="9999" max="9999" width="12.7109375" style="309" customWidth="1"/>
    <col min="10000" max="10000" width="13.28515625" style="309" customWidth="1"/>
    <col min="10001" max="10001" width="12.7109375" style="309" customWidth="1"/>
    <col min="10002" max="10002" width="12.85546875" style="309" customWidth="1"/>
    <col min="10003" max="10003" width="13.28515625" style="309" customWidth="1"/>
    <col min="10004" max="10004" width="12.5703125" style="309" customWidth="1"/>
    <col min="10005" max="10005" width="12.85546875" style="309" customWidth="1"/>
    <col min="10006" max="10006" width="13.140625" style="309" customWidth="1"/>
    <col min="10007" max="10007" width="12.42578125" style="309" customWidth="1"/>
    <col min="10008" max="10008" width="13.42578125" style="309" customWidth="1"/>
    <col min="10009" max="10010" width="14.42578125" style="309" customWidth="1"/>
    <col min="10011" max="10011" width="13.5703125" style="309" customWidth="1"/>
    <col min="10012" max="10012" width="14.85546875" style="309" customWidth="1"/>
    <col min="10013" max="10241" width="9.140625" style="309"/>
    <col min="10242" max="10242" width="12.140625" style="309" customWidth="1"/>
    <col min="10243" max="10243" width="39.140625" style="309" customWidth="1"/>
    <col min="10244" max="10244" width="42.42578125" style="309" customWidth="1"/>
    <col min="10245" max="10245" width="31" style="309" customWidth="1"/>
    <col min="10246" max="10246" width="22" style="309" bestFit="1" customWidth="1"/>
    <col min="10247" max="10247" width="22.140625" style="309" customWidth="1"/>
    <col min="10248" max="10248" width="18" style="309" customWidth="1"/>
    <col min="10249" max="10249" width="13" style="309" customWidth="1"/>
    <col min="10250" max="10250" width="12.28515625" style="309" customWidth="1"/>
    <col min="10251" max="10251" width="13.42578125" style="309" customWidth="1"/>
    <col min="10252" max="10252" width="13.140625" style="309" customWidth="1"/>
    <col min="10253" max="10254" width="13.28515625" style="309" customWidth="1"/>
    <col min="10255" max="10255" width="12.7109375" style="309" customWidth="1"/>
    <col min="10256" max="10256" width="13.28515625" style="309" customWidth="1"/>
    <col min="10257" max="10257" width="12.7109375" style="309" customWidth="1"/>
    <col min="10258" max="10258" width="12.85546875" style="309" customWidth="1"/>
    <col min="10259" max="10259" width="13.28515625" style="309" customWidth="1"/>
    <col min="10260" max="10260" width="12.5703125" style="309" customWidth="1"/>
    <col min="10261" max="10261" width="12.85546875" style="309" customWidth="1"/>
    <col min="10262" max="10262" width="13.140625" style="309" customWidth="1"/>
    <col min="10263" max="10263" width="12.42578125" style="309" customWidth="1"/>
    <col min="10264" max="10264" width="13.42578125" style="309" customWidth="1"/>
    <col min="10265" max="10266" width="14.42578125" style="309" customWidth="1"/>
    <col min="10267" max="10267" width="13.5703125" style="309" customWidth="1"/>
    <col min="10268" max="10268" width="14.85546875" style="309" customWidth="1"/>
    <col min="10269" max="10497" width="9.140625" style="309"/>
    <col min="10498" max="10498" width="12.140625" style="309" customWidth="1"/>
    <col min="10499" max="10499" width="39.140625" style="309" customWidth="1"/>
    <col min="10500" max="10500" width="42.42578125" style="309" customWidth="1"/>
    <col min="10501" max="10501" width="31" style="309" customWidth="1"/>
    <col min="10502" max="10502" width="22" style="309" bestFit="1" customWidth="1"/>
    <col min="10503" max="10503" width="22.140625" style="309" customWidth="1"/>
    <col min="10504" max="10504" width="18" style="309" customWidth="1"/>
    <col min="10505" max="10505" width="13" style="309" customWidth="1"/>
    <col min="10506" max="10506" width="12.28515625" style="309" customWidth="1"/>
    <col min="10507" max="10507" width="13.42578125" style="309" customWidth="1"/>
    <col min="10508" max="10508" width="13.140625" style="309" customWidth="1"/>
    <col min="10509" max="10510" width="13.28515625" style="309" customWidth="1"/>
    <col min="10511" max="10511" width="12.7109375" style="309" customWidth="1"/>
    <col min="10512" max="10512" width="13.28515625" style="309" customWidth="1"/>
    <col min="10513" max="10513" width="12.7109375" style="309" customWidth="1"/>
    <col min="10514" max="10514" width="12.85546875" style="309" customWidth="1"/>
    <col min="10515" max="10515" width="13.28515625" style="309" customWidth="1"/>
    <col min="10516" max="10516" width="12.5703125" style="309" customWidth="1"/>
    <col min="10517" max="10517" width="12.85546875" style="309" customWidth="1"/>
    <col min="10518" max="10518" width="13.140625" style="309" customWidth="1"/>
    <col min="10519" max="10519" width="12.42578125" style="309" customWidth="1"/>
    <col min="10520" max="10520" width="13.42578125" style="309" customWidth="1"/>
    <col min="10521" max="10522" width="14.42578125" style="309" customWidth="1"/>
    <col min="10523" max="10523" width="13.5703125" style="309" customWidth="1"/>
    <col min="10524" max="10524" width="14.85546875" style="309" customWidth="1"/>
    <col min="10525" max="10753" width="9.140625" style="309"/>
    <col min="10754" max="10754" width="12.140625" style="309" customWidth="1"/>
    <col min="10755" max="10755" width="39.140625" style="309" customWidth="1"/>
    <col min="10756" max="10756" width="42.42578125" style="309" customWidth="1"/>
    <col min="10757" max="10757" width="31" style="309" customWidth="1"/>
    <col min="10758" max="10758" width="22" style="309" bestFit="1" customWidth="1"/>
    <col min="10759" max="10759" width="22.140625" style="309" customWidth="1"/>
    <col min="10760" max="10760" width="18" style="309" customWidth="1"/>
    <col min="10761" max="10761" width="13" style="309" customWidth="1"/>
    <col min="10762" max="10762" width="12.28515625" style="309" customWidth="1"/>
    <col min="10763" max="10763" width="13.42578125" style="309" customWidth="1"/>
    <col min="10764" max="10764" width="13.140625" style="309" customWidth="1"/>
    <col min="10765" max="10766" width="13.28515625" style="309" customWidth="1"/>
    <col min="10767" max="10767" width="12.7109375" style="309" customWidth="1"/>
    <col min="10768" max="10768" width="13.28515625" style="309" customWidth="1"/>
    <col min="10769" max="10769" width="12.7109375" style="309" customWidth="1"/>
    <col min="10770" max="10770" width="12.85546875" style="309" customWidth="1"/>
    <col min="10771" max="10771" width="13.28515625" style="309" customWidth="1"/>
    <col min="10772" max="10772" width="12.5703125" style="309" customWidth="1"/>
    <col min="10773" max="10773" width="12.85546875" style="309" customWidth="1"/>
    <col min="10774" max="10774" width="13.140625" style="309" customWidth="1"/>
    <col min="10775" max="10775" width="12.42578125" style="309" customWidth="1"/>
    <col min="10776" max="10776" width="13.42578125" style="309" customWidth="1"/>
    <col min="10777" max="10778" width="14.42578125" style="309" customWidth="1"/>
    <col min="10779" max="10779" width="13.5703125" style="309" customWidth="1"/>
    <col min="10780" max="10780" width="14.85546875" style="309" customWidth="1"/>
    <col min="10781" max="11009" width="9.140625" style="309"/>
    <col min="11010" max="11010" width="12.140625" style="309" customWidth="1"/>
    <col min="11011" max="11011" width="39.140625" style="309" customWidth="1"/>
    <col min="11012" max="11012" width="42.42578125" style="309" customWidth="1"/>
    <col min="11013" max="11013" width="31" style="309" customWidth="1"/>
    <col min="11014" max="11014" width="22" style="309" bestFit="1" customWidth="1"/>
    <col min="11015" max="11015" width="22.140625" style="309" customWidth="1"/>
    <col min="11016" max="11016" width="18" style="309" customWidth="1"/>
    <col min="11017" max="11017" width="13" style="309" customWidth="1"/>
    <col min="11018" max="11018" width="12.28515625" style="309" customWidth="1"/>
    <col min="11019" max="11019" width="13.42578125" style="309" customWidth="1"/>
    <col min="11020" max="11020" width="13.140625" style="309" customWidth="1"/>
    <col min="11021" max="11022" width="13.28515625" style="309" customWidth="1"/>
    <col min="11023" max="11023" width="12.7109375" style="309" customWidth="1"/>
    <col min="11024" max="11024" width="13.28515625" style="309" customWidth="1"/>
    <col min="11025" max="11025" width="12.7109375" style="309" customWidth="1"/>
    <col min="11026" max="11026" width="12.85546875" style="309" customWidth="1"/>
    <col min="11027" max="11027" width="13.28515625" style="309" customWidth="1"/>
    <col min="11028" max="11028" width="12.5703125" style="309" customWidth="1"/>
    <col min="11029" max="11029" width="12.85546875" style="309" customWidth="1"/>
    <col min="11030" max="11030" width="13.140625" style="309" customWidth="1"/>
    <col min="11031" max="11031" width="12.42578125" style="309" customWidth="1"/>
    <col min="11032" max="11032" width="13.42578125" style="309" customWidth="1"/>
    <col min="11033" max="11034" width="14.42578125" style="309" customWidth="1"/>
    <col min="11035" max="11035" width="13.5703125" style="309" customWidth="1"/>
    <col min="11036" max="11036" width="14.85546875" style="309" customWidth="1"/>
    <col min="11037" max="11265" width="9.140625" style="309"/>
    <col min="11266" max="11266" width="12.140625" style="309" customWidth="1"/>
    <col min="11267" max="11267" width="39.140625" style="309" customWidth="1"/>
    <col min="11268" max="11268" width="42.42578125" style="309" customWidth="1"/>
    <col min="11269" max="11269" width="31" style="309" customWidth="1"/>
    <col min="11270" max="11270" width="22" style="309" bestFit="1" customWidth="1"/>
    <col min="11271" max="11271" width="22.140625" style="309" customWidth="1"/>
    <col min="11272" max="11272" width="18" style="309" customWidth="1"/>
    <col min="11273" max="11273" width="13" style="309" customWidth="1"/>
    <col min="11274" max="11274" width="12.28515625" style="309" customWidth="1"/>
    <col min="11275" max="11275" width="13.42578125" style="309" customWidth="1"/>
    <col min="11276" max="11276" width="13.140625" style="309" customWidth="1"/>
    <col min="11277" max="11278" width="13.28515625" style="309" customWidth="1"/>
    <col min="11279" max="11279" width="12.7109375" style="309" customWidth="1"/>
    <col min="11280" max="11280" width="13.28515625" style="309" customWidth="1"/>
    <col min="11281" max="11281" width="12.7109375" style="309" customWidth="1"/>
    <col min="11282" max="11282" width="12.85546875" style="309" customWidth="1"/>
    <col min="11283" max="11283" width="13.28515625" style="309" customWidth="1"/>
    <col min="11284" max="11284" width="12.5703125" style="309" customWidth="1"/>
    <col min="11285" max="11285" width="12.85546875" style="309" customWidth="1"/>
    <col min="11286" max="11286" width="13.140625" style="309" customWidth="1"/>
    <col min="11287" max="11287" width="12.42578125" style="309" customWidth="1"/>
    <col min="11288" max="11288" width="13.42578125" style="309" customWidth="1"/>
    <col min="11289" max="11290" width="14.42578125" style="309" customWidth="1"/>
    <col min="11291" max="11291" width="13.5703125" style="309" customWidth="1"/>
    <col min="11292" max="11292" width="14.85546875" style="309" customWidth="1"/>
    <col min="11293" max="11521" width="9.140625" style="309"/>
    <col min="11522" max="11522" width="12.140625" style="309" customWidth="1"/>
    <col min="11523" max="11523" width="39.140625" style="309" customWidth="1"/>
    <col min="11524" max="11524" width="42.42578125" style="309" customWidth="1"/>
    <col min="11525" max="11525" width="31" style="309" customWidth="1"/>
    <col min="11526" max="11526" width="22" style="309" bestFit="1" customWidth="1"/>
    <col min="11527" max="11527" width="22.140625" style="309" customWidth="1"/>
    <col min="11528" max="11528" width="18" style="309" customWidth="1"/>
    <col min="11529" max="11529" width="13" style="309" customWidth="1"/>
    <col min="11530" max="11530" width="12.28515625" style="309" customWidth="1"/>
    <col min="11531" max="11531" width="13.42578125" style="309" customWidth="1"/>
    <col min="11532" max="11532" width="13.140625" style="309" customWidth="1"/>
    <col min="11533" max="11534" width="13.28515625" style="309" customWidth="1"/>
    <col min="11535" max="11535" width="12.7109375" style="309" customWidth="1"/>
    <col min="11536" max="11536" width="13.28515625" style="309" customWidth="1"/>
    <col min="11537" max="11537" width="12.7109375" style="309" customWidth="1"/>
    <col min="11538" max="11538" width="12.85546875" style="309" customWidth="1"/>
    <col min="11539" max="11539" width="13.28515625" style="309" customWidth="1"/>
    <col min="11540" max="11540" width="12.5703125" style="309" customWidth="1"/>
    <col min="11541" max="11541" width="12.85546875" style="309" customWidth="1"/>
    <col min="11542" max="11542" width="13.140625" style="309" customWidth="1"/>
    <col min="11543" max="11543" width="12.42578125" style="309" customWidth="1"/>
    <col min="11544" max="11544" width="13.42578125" style="309" customWidth="1"/>
    <col min="11545" max="11546" width="14.42578125" style="309" customWidth="1"/>
    <col min="11547" max="11547" width="13.5703125" style="309" customWidth="1"/>
    <col min="11548" max="11548" width="14.85546875" style="309" customWidth="1"/>
    <col min="11549" max="11777" width="9.140625" style="309"/>
    <col min="11778" max="11778" width="12.140625" style="309" customWidth="1"/>
    <col min="11779" max="11779" width="39.140625" style="309" customWidth="1"/>
    <col min="11780" max="11780" width="42.42578125" style="309" customWidth="1"/>
    <col min="11781" max="11781" width="31" style="309" customWidth="1"/>
    <col min="11782" max="11782" width="22" style="309" bestFit="1" customWidth="1"/>
    <col min="11783" max="11783" width="22.140625" style="309" customWidth="1"/>
    <col min="11784" max="11784" width="18" style="309" customWidth="1"/>
    <col min="11785" max="11785" width="13" style="309" customWidth="1"/>
    <col min="11786" max="11786" width="12.28515625" style="309" customWidth="1"/>
    <col min="11787" max="11787" width="13.42578125" style="309" customWidth="1"/>
    <col min="11788" max="11788" width="13.140625" style="309" customWidth="1"/>
    <col min="11789" max="11790" width="13.28515625" style="309" customWidth="1"/>
    <col min="11791" max="11791" width="12.7109375" style="309" customWidth="1"/>
    <col min="11792" max="11792" width="13.28515625" style="309" customWidth="1"/>
    <col min="11793" max="11793" width="12.7109375" style="309" customWidth="1"/>
    <col min="11794" max="11794" width="12.85546875" style="309" customWidth="1"/>
    <col min="11795" max="11795" width="13.28515625" style="309" customWidth="1"/>
    <col min="11796" max="11796" width="12.5703125" style="309" customWidth="1"/>
    <col min="11797" max="11797" width="12.85546875" style="309" customWidth="1"/>
    <col min="11798" max="11798" width="13.140625" style="309" customWidth="1"/>
    <col min="11799" max="11799" width="12.42578125" style="309" customWidth="1"/>
    <col min="11800" max="11800" width="13.42578125" style="309" customWidth="1"/>
    <col min="11801" max="11802" width="14.42578125" style="309" customWidth="1"/>
    <col min="11803" max="11803" width="13.5703125" style="309" customWidth="1"/>
    <col min="11804" max="11804" width="14.85546875" style="309" customWidth="1"/>
    <col min="11805" max="12033" width="9.140625" style="309"/>
    <col min="12034" max="12034" width="12.140625" style="309" customWidth="1"/>
    <col min="12035" max="12035" width="39.140625" style="309" customWidth="1"/>
    <col min="12036" max="12036" width="42.42578125" style="309" customWidth="1"/>
    <col min="12037" max="12037" width="31" style="309" customWidth="1"/>
    <col min="12038" max="12038" width="22" style="309" bestFit="1" customWidth="1"/>
    <col min="12039" max="12039" width="22.140625" style="309" customWidth="1"/>
    <col min="12040" max="12040" width="18" style="309" customWidth="1"/>
    <col min="12041" max="12041" width="13" style="309" customWidth="1"/>
    <col min="12042" max="12042" width="12.28515625" style="309" customWidth="1"/>
    <col min="12043" max="12043" width="13.42578125" style="309" customWidth="1"/>
    <col min="12044" max="12044" width="13.140625" style="309" customWidth="1"/>
    <col min="12045" max="12046" width="13.28515625" style="309" customWidth="1"/>
    <col min="12047" max="12047" width="12.7109375" style="309" customWidth="1"/>
    <col min="12048" max="12048" width="13.28515625" style="309" customWidth="1"/>
    <col min="12049" max="12049" width="12.7109375" style="309" customWidth="1"/>
    <col min="12050" max="12050" width="12.85546875" style="309" customWidth="1"/>
    <col min="12051" max="12051" width="13.28515625" style="309" customWidth="1"/>
    <col min="12052" max="12052" width="12.5703125" style="309" customWidth="1"/>
    <col min="12053" max="12053" width="12.85546875" style="309" customWidth="1"/>
    <col min="12054" max="12054" width="13.140625" style="309" customWidth="1"/>
    <col min="12055" max="12055" width="12.42578125" style="309" customWidth="1"/>
    <col min="12056" max="12056" width="13.42578125" style="309" customWidth="1"/>
    <col min="12057" max="12058" width="14.42578125" style="309" customWidth="1"/>
    <col min="12059" max="12059" width="13.5703125" style="309" customWidth="1"/>
    <col min="12060" max="12060" width="14.85546875" style="309" customWidth="1"/>
    <col min="12061" max="12289" width="9.140625" style="309"/>
    <col min="12290" max="12290" width="12.140625" style="309" customWidth="1"/>
    <col min="12291" max="12291" width="39.140625" style="309" customWidth="1"/>
    <col min="12292" max="12292" width="42.42578125" style="309" customWidth="1"/>
    <col min="12293" max="12293" width="31" style="309" customWidth="1"/>
    <col min="12294" max="12294" width="22" style="309" bestFit="1" customWidth="1"/>
    <col min="12295" max="12295" width="22.140625" style="309" customWidth="1"/>
    <col min="12296" max="12296" width="18" style="309" customWidth="1"/>
    <col min="12297" max="12297" width="13" style="309" customWidth="1"/>
    <col min="12298" max="12298" width="12.28515625" style="309" customWidth="1"/>
    <col min="12299" max="12299" width="13.42578125" style="309" customWidth="1"/>
    <col min="12300" max="12300" width="13.140625" style="309" customWidth="1"/>
    <col min="12301" max="12302" width="13.28515625" style="309" customWidth="1"/>
    <col min="12303" max="12303" width="12.7109375" style="309" customWidth="1"/>
    <col min="12304" max="12304" width="13.28515625" style="309" customWidth="1"/>
    <col min="12305" max="12305" width="12.7109375" style="309" customWidth="1"/>
    <col min="12306" max="12306" width="12.85546875" style="309" customWidth="1"/>
    <col min="12307" max="12307" width="13.28515625" style="309" customWidth="1"/>
    <col min="12308" max="12308" width="12.5703125" style="309" customWidth="1"/>
    <col min="12309" max="12309" width="12.85546875" style="309" customWidth="1"/>
    <col min="12310" max="12310" width="13.140625" style="309" customWidth="1"/>
    <col min="12311" max="12311" width="12.42578125" style="309" customWidth="1"/>
    <col min="12312" max="12312" width="13.42578125" style="309" customWidth="1"/>
    <col min="12313" max="12314" width="14.42578125" style="309" customWidth="1"/>
    <col min="12315" max="12315" width="13.5703125" style="309" customWidth="1"/>
    <col min="12316" max="12316" width="14.85546875" style="309" customWidth="1"/>
    <col min="12317" max="12545" width="9.140625" style="309"/>
    <col min="12546" max="12546" width="12.140625" style="309" customWidth="1"/>
    <col min="12547" max="12547" width="39.140625" style="309" customWidth="1"/>
    <col min="12548" max="12548" width="42.42578125" style="309" customWidth="1"/>
    <col min="12549" max="12549" width="31" style="309" customWidth="1"/>
    <col min="12550" max="12550" width="22" style="309" bestFit="1" customWidth="1"/>
    <col min="12551" max="12551" width="22.140625" style="309" customWidth="1"/>
    <col min="12552" max="12552" width="18" style="309" customWidth="1"/>
    <col min="12553" max="12553" width="13" style="309" customWidth="1"/>
    <col min="12554" max="12554" width="12.28515625" style="309" customWidth="1"/>
    <col min="12555" max="12555" width="13.42578125" style="309" customWidth="1"/>
    <col min="12556" max="12556" width="13.140625" style="309" customWidth="1"/>
    <col min="12557" max="12558" width="13.28515625" style="309" customWidth="1"/>
    <col min="12559" max="12559" width="12.7109375" style="309" customWidth="1"/>
    <col min="12560" max="12560" width="13.28515625" style="309" customWidth="1"/>
    <col min="12561" max="12561" width="12.7109375" style="309" customWidth="1"/>
    <col min="12562" max="12562" width="12.85546875" style="309" customWidth="1"/>
    <col min="12563" max="12563" width="13.28515625" style="309" customWidth="1"/>
    <col min="12564" max="12564" width="12.5703125" style="309" customWidth="1"/>
    <col min="12565" max="12565" width="12.85546875" style="309" customWidth="1"/>
    <col min="12566" max="12566" width="13.140625" style="309" customWidth="1"/>
    <col min="12567" max="12567" width="12.42578125" style="309" customWidth="1"/>
    <col min="12568" max="12568" width="13.42578125" style="309" customWidth="1"/>
    <col min="12569" max="12570" width="14.42578125" style="309" customWidth="1"/>
    <col min="12571" max="12571" width="13.5703125" style="309" customWidth="1"/>
    <col min="12572" max="12572" width="14.85546875" style="309" customWidth="1"/>
    <col min="12573" max="12801" width="9.140625" style="309"/>
    <col min="12802" max="12802" width="12.140625" style="309" customWidth="1"/>
    <col min="12803" max="12803" width="39.140625" style="309" customWidth="1"/>
    <col min="12804" max="12804" width="42.42578125" style="309" customWidth="1"/>
    <col min="12805" max="12805" width="31" style="309" customWidth="1"/>
    <col min="12806" max="12806" width="22" style="309" bestFit="1" customWidth="1"/>
    <col min="12807" max="12807" width="22.140625" style="309" customWidth="1"/>
    <col min="12808" max="12808" width="18" style="309" customWidth="1"/>
    <col min="12809" max="12809" width="13" style="309" customWidth="1"/>
    <col min="12810" max="12810" width="12.28515625" style="309" customWidth="1"/>
    <col min="12811" max="12811" width="13.42578125" style="309" customWidth="1"/>
    <col min="12812" max="12812" width="13.140625" style="309" customWidth="1"/>
    <col min="12813" max="12814" width="13.28515625" style="309" customWidth="1"/>
    <col min="12815" max="12815" width="12.7109375" style="309" customWidth="1"/>
    <col min="12816" max="12816" width="13.28515625" style="309" customWidth="1"/>
    <col min="12817" max="12817" width="12.7109375" style="309" customWidth="1"/>
    <col min="12818" max="12818" width="12.85546875" style="309" customWidth="1"/>
    <col min="12819" max="12819" width="13.28515625" style="309" customWidth="1"/>
    <col min="12820" max="12820" width="12.5703125" style="309" customWidth="1"/>
    <col min="12821" max="12821" width="12.85546875" style="309" customWidth="1"/>
    <col min="12822" max="12822" width="13.140625" style="309" customWidth="1"/>
    <col min="12823" max="12823" width="12.42578125" style="309" customWidth="1"/>
    <col min="12824" max="12824" width="13.42578125" style="309" customWidth="1"/>
    <col min="12825" max="12826" width="14.42578125" style="309" customWidth="1"/>
    <col min="12827" max="12827" width="13.5703125" style="309" customWidth="1"/>
    <col min="12828" max="12828" width="14.85546875" style="309" customWidth="1"/>
    <col min="12829" max="13057" width="9.140625" style="309"/>
    <col min="13058" max="13058" width="12.140625" style="309" customWidth="1"/>
    <col min="13059" max="13059" width="39.140625" style="309" customWidth="1"/>
    <col min="13060" max="13060" width="42.42578125" style="309" customWidth="1"/>
    <col min="13061" max="13061" width="31" style="309" customWidth="1"/>
    <col min="13062" max="13062" width="22" style="309" bestFit="1" customWidth="1"/>
    <col min="13063" max="13063" width="22.140625" style="309" customWidth="1"/>
    <col min="13064" max="13064" width="18" style="309" customWidth="1"/>
    <col min="13065" max="13065" width="13" style="309" customWidth="1"/>
    <col min="13066" max="13066" width="12.28515625" style="309" customWidth="1"/>
    <col min="13067" max="13067" width="13.42578125" style="309" customWidth="1"/>
    <col min="13068" max="13068" width="13.140625" style="309" customWidth="1"/>
    <col min="13069" max="13070" width="13.28515625" style="309" customWidth="1"/>
    <col min="13071" max="13071" width="12.7109375" style="309" customWidth="1"/>
    <col min="13072" max="13072" width="13.28515625" style="309" customWidth="1"/>
    <col min="13073" max="13073" width="12.7109375" style="309" customWidth="1"/>
    <col min="13074" max="13074" width="12.85546875" style="309" customWidth="1"/>
    <col min="13075" max="13075" width="13.28515625" style="309" customWidth="1"/>
    <col min="13076" max="13076" width="12.5703125" style="309" customWidth="1"/>
    <col min="13077" max="13077" width="12.85546875" style="309" customWidth="1"/>
    <col min="13078" max="13078" width="13.140625" style="309" customWidth="1"/>
    <col min="13079" max="13079" width="12.42578125" style="309" customWidth="1"/>
    <col min="13080" max="13080" width="13.42578125" style="309" customWidth="1"/>
    <col min="13081" max="13082" width="14.42578125" style="309" customWidth="1"/>
    <col min="13083" max="13083" width="13.5703125" style="309" customWidth="1"/>
    <col min="13084" max="13084" width="14.85546875" style="309" customWidth="1"/>
    <col min="13085" max="13313" width="9.140625" style="309"/>
    <col min="13314" max="13314" width="12.140625" style="309" customWidth="1"/>
    <col min="13315" max="13315" width="39.140625" style="309" customWidth="1"/>
    <col min="13316" max="13316" width="42.42578125" style="309" customWidth="1"/>
    <col min="13317" max="13317" width="31" style="309" customWidth="1"/>
    <col min="13318" max="13318" width="22" style="309" bestFit="1" customWidth="1"/>
    <col min="13319" max="13319" width="22.140625" style="309" customWidth="1"/>
    <col min="13320" max="13320" width="18" style="309" customWidth="1"/>
    <col min="13321" max="13321" width="13" style="309" customWidth="1"/>
    <col min="13322" max="13322" width="12.28515625" style="309" customWidth="1"/>
    <col min="13323" max="13323" width="13.42578125" style="309" customWidth="1"/>
    <col min="13324" max="13324" width="13.140625" style="309" customWidth="1"/>
    <col min="13325" max="13326" width="13.28515625" style="309" customWidth="1"/>
    <col min="13327" max="13327" width="12.7109375" style="309" customWidth="1"/>
    <col min="13328" max="13328" width="13.28515625" style="309" customWidth="1"/>
    <col min="13329" max="13329" width="12.7109375" style="309" customWidth="1"/>
    <col min="13330" max="13330" width="12.85546875" style="309" customWidth="1"/>
    <col min="13331" max="13331" width="13.28515625" style="309" customWidth="1"/>
    <col min="13332" max="13332" width="12.5703125" style="309" customWidth="1"/>
    <col min="13333" max="13333" width="12.85546875" style="309" customWidth="1"/>
    <col min="13334" max="13334" width="13.140625" style="309" customWidth="1"/>
    <col min="13335" max="13335" width="12.42578125" style="309" customWidth="1"/>
    <col min="13336" max="13336" width="13.42578125" style="309" customWidth="1"/>
    <col min="13337" max="13338" width="14.42578125" style="309" customWidth="1"/>
    <col min="13339" max="13339" width="13.5703125" style="309" customWidth="1"/>
    <col min="13340" max="13340" width="14.85546875" style="309" customWidth="1"/>
    <col min="13341" max="13569" width="9.140625" style="309"/>
    <col min="13570" max="13570" width="12.140625" style="309" customWidth="1"/>
    <col min="13571" max="13571" width="39.140625" style="309" customWidth="1"/>
    <col min="13572" max="13572" width="42.42578125" style="309" customWidth="1"/>
    <col min="13573" max="13573" width="31" style="309" customWidth="1"/>
    <col min="13574" max="13574" width="22" style="309" bestFit="1" customWidth="1"/>
    <col min="13575" max="13575" width="22.140625" style="309" customWidth="1"/>
    <col min="13576" max="13576" width="18" style="309" customWidth="1"/>
    <col min="13577" max="13577" width="13" style="309" customWidth="1"/>
    <col min="13578" max="13578" width="12.28515625" style="309" customWidth="1"/>
    <col min="13579" max="13579" width="13.42578125" style="309" customWidth="1"/>
    <col min="13580" max="13580" width="13.140625" style="309" customWidth="1"/>
    <col min="13581" max="13582" width="13.28515625" style="309" customWidth="1"/>
    <col min="13583" max="13583" width="12.7109375" style="309" customWidth="1"/>
    <col min="13584" max="13584" width="13.28515625" style="309" customWidth="1"/>
    <col min="13585" max="13585" width="12.7109375" style="309" customWidth="1"/>
    <col min="13586" max="13586" width="12.85546875" style="309" customWidth="1"/>
    <col min="13587" max="13587" width="13.28515625" style="309" customWidth="1"/>
    <col min="13588" max="13588" width="12.5703125" style="309" customWidth="1"/>
    <col min="13589" max="13589" width="12.85546875" style="309" customWidth="1"/>
    <col min="13590" max="13590" width="13.140625" style="309" customWidth="1"/>
    <col min="13591" max="13591" width="12.42578125" style="309" customWidth="1"/>
    <col min="13592" max="13592" width="13.42578125" style="309" customWidth="1"/>
    <col min="13593" max="13594" width="14.42578125" style="309" customWidth="1"/>
    <col min="13595" max="13595" width="13.5703125" style="309" customWidth="1"/>
    <col min="13596" max="13596" width="14.85546875" style="309" customWidth="1"/>
    <col min="13597" max="13825" width="9.140625" style="309"/>
    <col min="13826" max="13826" width="12.140625" style="309" customWidth="1"/>
    <col min="13827" max="13827" width="39.140625" style="309" customWidth="1"/>
    <col min="13828" max="13828" width="42.42578125" style="309" customWidth="1"/>
    <col min="13829" max="13829" width="31" style="309" customWidth="1"/>
    <col min="13830" max="13830" width="22" style="309" bestFit="1" customWidth="1"/>
    <col min="13831" max="13831" width="22.140625" style="309" customWidth="1"/>
    <col min="13832" max="13832" width="18" style="309" customWidth="1"/>
    <col min="13833" max="13833" width="13" style="309" customWidth="1"/>
    <col min="13834" max="13834" width="12.28515625" style="309" customWidth="1"/>
    <col min="13835" max="13835" width="13.42578125" style="309" customWidth="1"/>
    <col min="13836" max="13836" width="13.140625" style="309" customWidth="1"/>
    <col min="13837" max="13838" width="13.28515625" style="309" customWidth="1"/>
    <col min="13839" max="13839" width="12.7109375" style="309" customWidth="1"/>
    <col min="13840" max="13840" width="13.28515625" style="309" customWidth="1"/>
    <col min="13841" max="13841" width="12.7109375" style="309" customWidth="1"/>
    <col min="13842" max="13842" width="12.85546875" style="309" customWidth="1"/>
    <col min="13843" max="13843" width="13.28515625" style="309" customWidth="1"/>
    <col min="13844" max="13844" width="12.5703125" style="309" customWidth="1"/>
    <col min="13845" max="13845" width="12.85546875" style="309" customWidth="1"/>
    <col min="13846" max="13846" width="13.140625" style="309" customWidth="1"/>
    <col min="13847" max="13847" width="12.42578125" style="309" customWidth="1"/>
    <col min="13848" max="13848" width="13.42578125" style="309" customWidth="1"/>
    <col min="13849" max="13850" width="14.42578125" style="309" customWidth="1"/>
    <col min="13851" max="13851" width="13.5703125" style="309" customWidth="1"/>
    <col min="13852" max="13852" width="14.85546875" style="309" customWidth="1"/>
    <col min="13853" max="14081" width="9.140625" style="309"/>
    <col min="14082" max="14082" width="12.140625" style="309" customWidth="1"/>
    <col min="14083" max="14083" width="39.140625" style="309" customWidth="1"/>
    <col min="14084" max="14084" width="42.42578125" style="309" customWidth="1"/>
    <col min="14085" max="14085" width="31" style="309" customWidth="1"/>
    <col min="14086" max="14086" width="22" style="309" bestFit="1" customWidth="1"/>
    <col min="14087" max="14087" width="22.140625" style="309" customWidth="1"/>
    <col min="14088" max="14088" width="18" style="309" customWidth="1"/>
    <col min="14089" max="14089" width="13" style="309" customWidth="1"/>
    <col min="14090" max="14090" width="12.28515625" style="309" customWidth="1"/>
    <col min="14091" max="14091" width="13.42578125" style="309" customWidth="1"/>
    <col min="14092" max="14092" width="13.140625" style="309" customWidth="1"/>
    <col min="14093" max="14094" width="13.28515625" style="309" customWidth="1"/>
    <col min="14095" max="14095" width="12.7109375" style="309" customWidth="1"/>
    <col min="14096" max="14096" width="13.28515625" style="309" customWidth="1"/>
    <col min="14097" max="14097" width="12.7109375" style="309" customWidth="1"/>
    <col min="14098" max="14098" width="12.85546875" style="309" customWidth="1"/>
    <col min="14099" max="14099" width="13.28515625" style="309" customWidth="1"/>
    <col min="14100" max="14100" width="12.5703125" style="309" customWidth="1"/>
    <col min="14101" max="14101" width="12.85546875" style="309" customWidth="1"/>
    <col min="14102" max="14102" width="13.140625" style="309" customWidth="1"/>
    <col min="14103" max="14103" width="12.42578125" style="309" customWidth="1"/>
    <col min="14104" max="14104" width="13.42578125" style="309" customWidth="1"/>
    <col min="14105" max="14106" width="14.42578125" style="309" customWidth="1"/>
    <col min="14107" max="14107" width="13.5703125" style="309" customWidth="1"/>
    <col min="14108" max="14108" width="14.85546875" style="309" customWidth="1"/>
    <col min="14109" max="14337" width="9.140625" style="309"/>
    <col min="14338" max="14338" width="12.140625" style="309" customWidth="1"/>
    <col min="14339" max="14339" width="39.140625" style="309" customWidth="1"/>
    <col min="14340" max="14340" width="42.42578125" style="309" customWidth="1"/>
    <col min="14341" max="14341" width="31" style="309" customWidth="1"/>
    <col min="14342" max="14342" width="22" style="309" bestFit="1" customWidth="1"/>
    <col min="14343" max="14343" width="22.140625" style="309" customWidth="1"/>
    <col min="14344" max="14344" width="18" style="309" customWidth="1"/>
    <col min="14345" max="14345" width="13" style="309" customWidth="1"/>
    <col min="14346" max="14346" width="12.28515625" style="309" customWidth="1"/>
    <col min="14347" max="14347" width="13.42578125" style="309" customWidth="1"/>
    <col min="14348" max="14348" width="13.140625" style="309" customWidth="1"/>
    <col min="14349" max="14350" width="13.28515625" style="309" customWidth="1"/>
    <col min="14351" max="14351" width="12.7109375" style="309" customWidth="1"/>
    <col min="14352" max="14352" width="13.28515625" style="309" customWidth="1"/>
    <col min="14353" max="14353" width="12.7109375" style="309" customWidth="1"/>
    <col min="14354" max="14354" width="12.85546875" style="309" customWidth="1"/>
    <col min="14355" max="14355" width="13.28515625" style="309" customWidth="1"/>
    <col min="14356" max="14356" width="12.5703125" style="309" customWidth="1"/>
    <col min="14357" max="14357" width="12.85546875" style="309" customWidth="1"/>
    <col min="14358" max="14358" width="13.140625" style="309" customWidth="1"/>
    <col min="14359" max="14359" width="12.42578125" style="309" customWidth="1"/>
    <col min="14360" max="14360" width="13.42578125" style="309" customWidth="1"/>
    <col min="14361" max="14362" width="14.42578125" style="309" customWidth="1"/>
    <col min="14363" max="14363" width="13.5703125" style="309" customWidth="1"/>
    <col min="14364" max="14364" width="14.85546875" style="309" customWidth="1"/>
    <col min="14365" max="14593" width="9.140625" style="309"/>
    <col min="14594" max="14594" width="12.140625" style="309" customWidth="1"/>
    <col min="14595" max="14595" width="39.140625" style="309" customWidth="1"/>
    <col min="14596" max="14596" width="42.42578125" style="309" customWidth="1"/>
    <col min="14597" max="14597" width="31" style="309" customWidth="1"/>
    <col min="14598" max="14598" width="22" style="309" bestFit="1" customWidth="1"/>
    <col min="14599" max="14599" width="22.140625" style="309" customWidth="1"/>
    <col min="14600" max="14600" width="18" style="309" customWidth="1"/>
    <col min="14601" max="14601" width="13" style="309" customWidth="1"/>
    <col min="14602" max="14602" width="12.28515625" style="309" customWidth="1"/>
    <col min="14603" max="14603" width="13.42578125" style="309" customWidth="1"/>
    <col min="14604" max="14604" width="13.140625" style="309" customWidth="1"/>
    <col min="14605" max="14606" width="13.28515625" style="309" customWidth="1"/>
    <col min="14607" max="14607" width="12.7109375" style="309" customWidth="1"/>
    <col min="14608" max="14608" width="13.28515625" style="309" customWidth="1"/>
    <col min="14609" max="14609" width="12.7109375" style="309" customWidth="1"/>
    <col min="14610" max="14610" width="12.85546875" style="309" customWidth="1"/>
    <col min="14611" max="14611" width="13.28515625" style="309" customWidth="1"/>
    <col min="14612" max="14612" width="12.5703125" style="309" customWidth="1"/>
    <col min="14613" max="14613" width="12.85546875" style="309" customWidth="1"/>
    <col min="14614" max="14614" width="13.140625" style="309" customWidth="1"/>
    <col min="14615" max="14615" width="12.42578125" style="309" customWidth="1"/>
    <col min="14616" max="14616" width="13.42578125" style="309" customWidth="1"/>
    <col min="14617" max="14618" width="14.42578125" style="309" customWidth="1"/>
    <col min="14619" max="14619" width="13.5703125" style="309" customWidth="1"/>
    <col min="14620" max="14620" width="14.85546875" style="309" customWidth="1"/>
    <col min="14621" max="14849" width="9.140625" style="309"/>
    <col min="14850" max="14850" width="12.140625" style="309" customWidth="1"/>
    <col min="14851" max="14851" width="39.140625" style="309" customWidth="1"/>
    <col min="14852" max="14852" width="42.42578125" style="309" customWidth="1"/>
    <col min="14853" max="14853" width="31" style="309" customWidth="1"/>
    <col min="14854" max="14854" width="22" style="309" bestFit="1" customWidth="1"/>
    <col min="14855" max="14855" width="22.140625" style="309" customWidth="1"/>
    <col min="14856" max="14856" width="18" style="309" customWidth="1"/>
    <col min="14857" max="14857" width="13" style="309" customWidth="1"/>
    <col min="14858" max="14858" width="12.28515625" style="309" customWidth="1"/>
    <col min="14859" max="14859" width="13.42578125" style="309" customWidth="1"/>
    <col min="14860" max="14860" width="13.140625" style="309" customWidth="1"/>
    <col min="14861" max="14862" width="13.28515625" style="309" customWidth="1"/>
    <col min="14863" max="14863" width="12.7109375" style="309" customWidth="1"/>
    <col min="14864" max="14864" width="13.28515625" style="309" customWidth="1"/>
    <col min="14865" max="14865" width="12.7109375" style="309" customWidth="1"/>
    <col min="14866" max="14866" width="12.85546875" style="309" customWidth="1"/>
    <col min="14867" max="14867" width="13.28515625" style="309" customWidth="1"/>
    <col min="14868" max="14868" width="12.5703125" style="309" customWidth="1"/>
    <col min="14869" max="14869" width="12.85546875" style="309" customWidth="1"/>
    <col min="14870" max="14870" width="13.140625" style="309" customWidth="1"/>
    <col min="14871" max="14871" width="12.42578125" style="309" customWidth="1"/>
    <col min="14872" max="14872" width="13.42578125" style="309" customWidth="1"/>
    <col min="14873" max="14874" width="14.42578125" style="309" customWidth="1"/>
    <col min="14875" max="14875" width="13.5703125" style="309" customWidth="1"/>
    <col min="14876" max="14876" width="14.85546875" style="309" customWidth="1"/>
    <col min="14877" max="15105" width="9.140625" style="309"/>
    <col min="15106" max="15106" width="12.140625" style="309" customWidth="1"/>
    <col min="15107" max="15107" width="39.140625" style="309" customWidth="1"/>
    <col min="15108" max="15108" width="42.42578125" style="309" customWidth="1"/>
    <col min="15109" max="15109" width="31" style="309" customWidth="1"/>
    <col min="15110" max="15110" width="22" style="309" bestFit="1" customWidth="1"/>
    <col min="15111" max="15111" width="22.140625" style="309" customWidth="1"/>
    <col min="15112" max="15112" width="18" style="309" customWidth="1"/>
    <col min="15113" max="15113" width="13" style="309" customWidth="1"/>
    <col min="15114" max="15114" width="12.28515625" style="309" customWidth="1"/>
    <col min="15115" max="15115" width="13.42578125" style="309" customWidth="1"/>
    <col min="15116" max="15116" width="13.140625" style="309" customWidth="1"/>
    <col min="15117" max="15118" width="13.28515625" style="309" customWidth="1"/>
    <col min="15119" max="15119" width="12.7109375" style="309" customWidth="1"/>
    <col min="15120" max="15120" width="13.28515625" style="309" customWidth="1"/>
    <col min="15121" max="15121" width="12.7109375" style="309" customWidth="1"/>
    <col min="15122" max="15122" width="12.85546875" style="309" customWidth="1"/>
    <col min="15123" max="15123" width="13.28515625" style="309" customWidth="1"/>
    <col min="15124" max="15124" width="12.5703125" style="309" customWidth="1"/>
    <col min="15125" max="15125" width="12.85546875" style="309" customWidth="1"/>
    <col min="15126" max="15126" width="13.140625" style="309" customWidth="1"/>
    <col min="15127" max="15127" width="12.42578125" style="309" customWidth="1"/>
    <col min="15128" max="15128" width="13.42578125" style="309" customWidth="1"/>
    <col min="15129" max="15130" width="14.42578125" style="309" customWidth="1"/>
    <col min="15131" max="15131" width="13.5703125" style="309" customWidth="1"/>
    <col min="15132" max="15132" width="14.85546875" style="309" customWidth="1"/>
    <col min="15133" max="15361" width="9.140625" style="309"/>
    <col min="15362" max="15362" width="12.140625" style="309" customWidth="1"/>
    <col min="15363" max="15363" width="39.140625" style="309" customWidth="1"/>
    <col min="15364" max="15364" width="42.42578125" style="309" customWidth="1"/>
    <col min="15365" max="15365" width="31" style="309" customWidth="1"/>
    <col min="15366" max="15366" width="22" style="309" bestFit="1" customWidth="1"/>
    <col min="15367" max="15367" width="22.140625" style="309" customWidth="1"/>
    <col min="15368" max="15368" width="18" style="309" customWidth="1"/>
    <col min="15369" max="15369" width="13" style="309" customWidth="1"/>
    <col min="15370" max="15370" width="12.28515625" style="309" customWidth="1"/>
    <col min="15371" max="15371" width="13.42578125" style="309" customWidth="1"/>
    <col min="15372" max="15372" width="13.140625" style="309" customWidth="1"/>
    <col min="15373" max="15374" width="13.28515625" style="309" customWidth="1"/>
    <col min="15375" max="15375" width="12.7109375" style="309" customWidth="1"/>
    <col min="15376" max="15376" width="13.28515625" style="309" customWidth="1"/>
    <col min="15377" max="15377" width="12.7109375" style="309" customWidth="1"/>
    <col min="15378" max="15378" width="12.85546875" style="309" customWidth="1"/>
    <col min="15379" max="15379" width="13.28515625" style="309" customWidth="1"/>
    <col min="15380" max="15380" width="12.5703125" style="309" customWidth="1"/>
    <col min="15381" max="15381" width="12.85546875" style="309" customWidth="1"/>
    <col min="15382" max="15382" width="13.140625" style="309" customWidth="1"/>
    <col min="15383" max="15383" width="12.42578125" style="309" customWidth="1"/>
    <col min="15384" max="15384" width="13.42578125" style="309" customWidth="1"/>
    <col min="15385" max="15386" width="14.42578125" style="309" customWidth="1"/>
    <col min="15387" max="15387" width="13.5703125" style="309" customWidth="1"/>
    <col min="15388" max="15388" width="14.85546875" style="309" customWidth="1"/>
    <col min="15389" max="15617" width="9.140625" style="309"/>
    <col min="15618" max="15618" width="12.140625" style="309" customWidth="1"/>
    <col min="15619" max="15619" width="39.140625" style="309" customWidth="1"/>
    <col min="15620" max="15620" width="42.42578125" style="309" customWidth="1"/>
    <col min="15621" max="15621" width="31" style="309" customWidth="1"/>
    <col min="15622" max="15622" width="22" style="309" bestFit="1" customWidth="1"/>
    <col min="15623" max="15623" width="22.140625" style="309" customWidth="1"/>
    <col min="15624" max="15624" width="18" style="309" customWidth="1"/>
    <col min="15625" max="15625" width="13" style="309" customWidth="1"/>
    <col min="15626" max="15626" width="12.28515625" style="309" customWidth="1"/>
    <col min="15627" max="15627" width="13.42578125" style="309" customWidth="1"/>
    <col min="15628" max="15628" width="13.140625" style="309" customWidth="1"/>
    <col min="15629" max="15630" width="13.28515625" style="309" customWidth="1"/>
    <col min="15631" max="15631" width="12.7109375" style="309" customWidth="1"/>
    <col min="15632" max="15632" width="13.28515625" style="309" customWidth="1"/>
    <col min="15633" max="15633" width="12.7109375" style="309" customWidth="1"/>
    <col min="15634" max="15634" width="12.85546875" style="309" customWidth="1"/>
    <col min="15635" max="15635" width="13.28515625" style="309" customWidth="1"/>
    <col min="15636" max="15636" width="12.5703125" style="309" customWidth="1"/>
    <col min="15637" max="15637" width="12.85546875" style="309" customWidth="1"/>
    <col min="15638" max="15638" width="13.140625" style="309" customWidth="1"/>
    <col min="15639" max="15639" width="12.42578125" style="309" customWidth="1"/>
    <col min="15640" max="15640" width="13.42578125" style="309" customWidth="1"/>
    <col min="15641" max="15642" width="14.42578125" style="309" customWidth="1"/>
    <col min="15643" max="15643" width="13.5703125" style="309" customWidth="1"/>
    <col min="15644" max="15644" width="14.85546875" style="309" customWidth="1"/>
    <col min="15645" max="15873" width="9.140625" style="309"/>
    <col min="15874" max="15874" width="12.140625" style="309" customWidth="1"/>
    <col min="15875" max="15875" width="39.140625" style="309" customWidth="1"/>
    <col min="15876" max="15876" width="42.42578125" style="309" customWidth="1"/>
    <col min="15877" max="15877" width="31" style="309" customWidth="1"/>
    <col min="15878" max="15878" width="22" style="309" bestFit="1" customWidth="1"/>
    <col min="15879" max="15879" width="22.140625" style="309" customWidth="1"/>
    <col min="15880" max="15880" width="18" style="309" customWidth="1"/>
    <col min="15881" max="15881" width="13" style="309" customWidth="1"/>
    <col min="15882" max="15882" width="12.28515625" style="309" customWidth="1"/>
    <col min="15883" max="15883" width="13.42578125" style="309" customWidth="1"/>
    <col min="15884" max="15884" width="13.140625" style="309" customWidth="1"/>
    <col min="15885" max="15886" width="13.28515625" style="309" customWidth="1"/>
    <col min="15887" max="15887" width="12.7109375" style="309" customWidth="1"/>
    <col min="15888" max="15888" width="13.28515625" style="309" customWidth="1"/>
    <col min="15889" max="15889" width="12.7109375" style="309" customWidth="1"/>
    <col min="15890" max="15890" width="12.85546875" style="309" customWidth="1"/>
    <col min="15891" max="15891" width="13.28515625" style="309" customWidth="1"/>
    <col min="15892" max="15892" width="12.5703125" style="309" customWidth="1"/>
    <col min="15893" max="15893" width="12.85546875" style="309" customWidth="1"/>
    <col min="15894" max="15894" width="13.140625" style="309" customWidth="1"/>
    <col min="15895" max="15895" width="12.42578125" style="309" customWidth="1"/>
    <col min="15896" max="15896" width="13.42578125" style="309" customWidth="1"/>
    <col min="15897" max="15898" width="14.42578125" style="309" customWidth="1"/>
    <col min="15899" max="15899" width="13.5703125" style="309" customWidth="1"/>
    <col min="15900" max="15900" width="14.85546875" style="309" customWidth="1"/>
    <col min="15901" max="16129" width="9.140625" style="309"/>
    <col min="16130" max="16130" width="12.140625" style="309" customWidth="1"/>
    <col min="16131" max="16131" width="39.140625" style="309" customWidth="1"/>
    <col min="16132" max="16132" width="42.42578125" style="309" customWidth="1"/>
    <col min="16133" max="16133" width="31" style="309" customWidth="1"/>
    <col min="16134" max="16134" width="22" style="309" bestFit="1" customWidth="1"/>
    <col min="16135" max="16135" width="22.140625" style="309" customWidth="1"/>
    <col min="16136" max="16136" width="18" style="309" customWidth="1"/>
    <col min="16137" max="16137" width="13" style="309" customWidth="1"/>
    <col min="16138" max="16138" width="12.28515625" style="309" customWidth="1"/>
    <col min="16139" max="16139" width="13.42578125" style="309" customWidth="1"/>
    <col min="16140" max="16140" width="13.140625" style="309" customWidth="1"/>
    <col min="16141" max="16142" width="13.28515625" style="309" customWidth="1"/>
    <col min="16143" max="16143" width="12.7109375" style="309" customWidth="1"/>
    <col min="16144" max="16144" width="13.28515625" style="309" customWidth="1"/>
    <col min="16145" max="16145" width="12.7109375" style="309" customWidth="1"/>
    <col min="16146" max="16146" width="12.85546875" style="309" customWidth="1"/>
    <col min="16147" max="16147" width="13.28515625" style="309" customWidth="1"/>
    <col min="16148" max="16148" width="12.5703125" style="309" customWidth="1"/>
    <col min="16149" max="16149" width="12.85546875" style="309" customWidth="1"/>
    <col min="16150" max="16150" width="13.140625" style="309" customWidth="1"/>
    <col min="16151" max="16151" width="12.42578125" style="309" customWidth="1"/>
    <col min="16152" max="16152" width="13.42578125" style="309" customWidth="1"/>
    <col min="16153" max="16154" width="14.42578125" style="309" customWidth="1"/>
    <col min="16155" max="16155" width="13.5703125" style="309" customWidth="1"/>
    <col min="16156" max="16156" width="14.85546875" style="309" customWidth="1"/>
    <col min="16157" max="16384" width="9.140625" style="309"/>
  </cols>
  <sheetData>
    <row r="1" spans="1:32" ht="28.5" customHeight="1">
      <c r="A1" s="1187" t="s">
        <v>1921</v>
      </c>
      <c r="B1" s="1188"/>
      <c r="C1" s="1188"/>
      <c r="D1" s="1188"/>
      <c r="E1" s="1189"/>
      <c r="AB1" s="1165" t="s">
        <v>1801</v>
      </c>
      <c r="AC1" s="1166"/>
      <c r="AD1" s="1166"/>
      <c r="AE1" s="1167"/>
      <c r="AF1" s="416"/>
    </row>
    <row r="2" spans="1:32" ht="14.25" customHeight="1">
      <c r="A2" s="1197" t="s">
        <v>1356</v>
      </c>
      <c r="B2" s="1197"/>
      <c r="C2" s="1197"/>
      <c r="D2" s="1197"/>
      <c r="E2" s="1197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1168"/>
      <c r="AC2" s="1169"/>
      <c r="AD2" s="1169"/>
      <c r="AE2" s="1170"/>
      <c r="AF2" s="416"/>
    </row>
    <row r="3" spans="1:32" ht="63.75" customHeight="1">
      <c r="A3" s="315" t="s">
        <v>1357</v>
      </c>
      <c r="B3" s="316" t="s">
        <v>1358</v>
      </c>
      <c r="C3" s="315" t="s">
        <v>1359</v>
      </c>
      <c r="D3" s="315" t="s">
        <v>1360</v>
      </c>
      <c r="E3" s="315" t="s">
        <v>1361</v>
      </c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169" t="str">
        <f>'I. Informacje ogólne o projekci'!$AH$2</f>
        <v>Ekspert od innowacyjności 1</v>
      </c>
      <c r="AC3" s="169" t="str">
        <f>'I. Informacje ogólne o projekci'!$AI$2</f>
        <v>Ekspert od innowacyjności 2</v>
      </c>
      <c r="AD3" s="169" t="str">
        <f>'I. Informacje ogólne o projekci'!$AJ$2</f>
        <v>Ekspert od innowacyjności 3</v>
      </c>
      <c r="AE3" s="169" t="str">
        <f>'I. Informacje ogólne o projekci'!$AK$2</f>
        <v>Ekspert finansowy</v>
      </c>
      <c r="AF3" s="169" t="str">
        <f>'I. Informacje ogólne o projekci'!$AL$2</f>
        <v>Uwagi MFiPR</v>
      </c>
    </row>
    <row r="4" spans="1:32" s="311" customFormat="1" ht="15">
      <c r="A4" s="317">
        <v>1</v>
      </c>
      <c r="B4" s="318"/>
      <c r="C4" s="318"/>
      <c r="D4" s="319"/>
      <c r="E4" s="319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10"/>
      <c r="AC4" s="310"/>
      <c r="AD4" s="310"/>
      <c r="AE4" s="310"/>
      <c r="AF4" s="310"/>
    </row>
    <row r="5" spans="1:32" s="405" customFormat="1" ht="15">
      <c r="A5" s="319">
        <v>2</v>
      </c>
      <c r="B5" s="318"/>
      <c r="C5" s="318"/>
      <c r="D5" s="319"/>
      <c r="E5" s="319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310"/>
      <c r="AC5" s="310"/>
      <c r="AD5" s="310"/>
      <c r="AE5" s="310"/>
      <c r="AF5" s="310"/>
    </row>
    <row r="6" spans="1:32" s="405" customFormat="1" ht="15">
      <c r="A6" s="319">
        <v>3</v>
      </c>
      <c r="B6" s="318"/>
      <c r="C6" s="318"/>
      <c r="D6" s="319"/>
      <c r="E6" s="319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310"/>
      <c r="AC6" s="310"/>
      <c r="AD6" s="310"/>
      <c r="AE6" s="310"/>
      <c r="AF6" s="310"/>
    </row>
    <row r="7" spans="1:32" s="405" customFormat="1" ht="15">
      <c r="A7" s="319">
        <v>4</v>
      </c>
      <c r="B7" s="318"/>
      <c r="C7" s="318"/>
      <c r="D7" s="319"/>
      <c r="E7" s="319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310"/>
      <c r="AC7" s="310"/>
      <c r="AD7" s="310"/>
      <c r="AE7" s="310"/>
      <c r="AF7" s="310"/>
    </row>
    <row r="8" spans="1:32" s="405" customFormat="1" ht="15">
      <c r="A8" s="319">
        <v>5</v>
      </c>
      <c r="B8" s="318"/>
      <c r="C8" s="318"/>
      <c r="D8" s="319"/>
      <c r="E8" s="319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310"/>
      <c r="AC8" s="310"/>
      <c r="AD8" s="310"/>
      <c r="AE8" s="310"/>
      <c r="AF8" s="310"/>
    </row>
    <row r="9" spans="1:32" s="405" customFormat="1" ht="15">
      <c r="A9" s="319">
        <v>6</v>
      </c>
      <c r="B9" s="318"/>
      <c r="C9" s="318"/>
      <c r="D9" s="319"/>
      <c r="E9" s="319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310"/>
      <c r="AC9" s="310"/>
      <c r="AD9" s="310"/>
      <c r="AE9" s="310"/>
      <c r="AF9" s="310"/>
    </row>
    <row r="10" spans="1:32" s="405" customFormat="1" ht="15">
      <c r="A10" s="319">
        <v>7</v>
      </c>
      <c r="B10" s="318"/>
      <c r="C10" s="318"/>
      <c r="D10" s="319"/>
      <c r="E10" s="319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310"/>
      <c r="AC10" s="310"/>
      <c r="AD10" s="310"/>
      <c r="AE10" s="310"/>
      <c r="AF10" s="310"/>
    </row>
    <row r="11" spans="1:32" s="405" customFormat="1" ht="15">
      <c r="A11" s="319">
        <v>8</v>
      </c>
      <c r="B11" s="318"/>
      <c r="C11" s="318"/>
      <c r="D11" s="319"/>
      <c r="E11" s="319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310"/>
      <c r="AC11" s="310"/>
      <c r="AD11" s="310"/>
      <c r="AE11" s="310"/>
      <c r="AF11" s="310"/>
    </row>
    <row r="12" spans="1:32" s="405" customFormat="1" ht="15">
      <c r="A12" s="319">
        <v>9</v>
      </c>
      <c r="B12" s="318"/>
      <c r="C12" s="318"/>
      <c r="D12" s="319"/>
      <c r="E12" s="319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310"/>
      <c r="AC12" s="310"/>
      <c r="AD12" s="310"/>
      <c r="AE12" s="310"/>
      <c r="AF12" s="310"/>
    </row>
    <row r="13" spans="1:32" s="405" customFormat="1" ht="15">
      <c r="A13" s="319">
        <v>10</v>
      </c>
      <c r="B13" s="318"/>
      <c r="C13" s="318"/>
      <c r="D13" s="319"/>
      <c r="E13" s="319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310"/>
      <c r="AC13" s="310"/>
      <c r="AD13" s="310"/>
      <c r="AE13" s="310"/>
      <c r="AF13" s="310"/>
    </row>
    <row r="14" spans="1:32" s="405" customFormat="1" ht="15">
      <c r="A14" s="319">
        <v>11</v>
      </c>
      <c r="B14" s="318"/>
      <c r="C14" s="318"/>
      <c r="D14" s="319"/>
      <c r="E14" s="319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310"/>
      <c r="AC14" s="310"/>
      <c r="AD14" s="310"/>
      <c r="AE14" s="310"/>
      <c r="AF14" s="310"/>
    </row>
    <row r="15" spans="1:32" s="405" customFormat="1" ht="15">
      <c r="A15" s="319">
        <v>12</v>
      </c>
      <c r="B15" s="318"/>
      <c r="C15" s="318"/>
      <c r="D15" s="319"/>
      <c r="E15" s="319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310"/>
      <c r="AC15" s="310"/>
      <c r="AD15" s="310"/>
      <c r="AE15" s="310"/>
      <c r="AF15" s="310"/>
    </row>
    <row r="16" spans="1:32" s="405" customFormat="1" ht="15">
      <c r="A16" s="319">
        <v>13</v>
      </c>
      <c r="B16" s="318"/>
      <c r="C16" s="318"/>
      <c r="D16" s="319"/>
      <c r="E16" s="319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310"/>
      <c r="AC16" s="310"/>
      <c r="AD16" s="310"/>
      <c r="AE16" s="310"/>
      <c r="AF16" s="310"/>
    </row>
    <row r="17" spans="1:32" s="405" customFormat="1" ht="15">
      <c r="A17" s="319">
        <v>14</v>
      </c>
      <c r="B17" s="318"/>
      <c r="C17" s="318"/>
      <c r="D17" s="319"/>
      <c r="E17" s="319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310"/>
      <c r="AC17" s="310"/>
      <c r="AD17" s="310"/>
      <c r="AE17" s="310"/>
      <c r="AF17" s="310"/>
    </row>
    <row r="18" spans="1:32" s="405" customFormat="1" ht="15">
      <c r="A18" s="319">
        <v>15</v>
      </c>
      <c r="B18" s="318"/>
      <c r="C18" s="318"/>
      <c r="D18" s="319"/>
      <c r="E18" s="319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310"/>
      <c r="AC18" s="310"/>
      <c r="AD18" s="310"/>
      <c r="AE18" s="310"/>
      <c r="AF18" s="310"/>
    </row>
    <row r="19" spans="1:32" s="405" customFormat="1" ht="15">
      <c r="A19" s="319">
        <v>16</v>
      </c>
      <c r="B19" s="318"/>
      <c r="C19" s="318"/>
      <c r="D19" s="319"/>
      <c r="E19" s="319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310"/>
      <c r="AC19" s="310"/>
      <c r="AD19" s="310"/>
      <c r="AE19" s="310"/>
      <c r="AF19" s="310"/>
    </row>
    <row r="20" spans="1:32" s="405" customFormat="1" ht="15">
      <c r="A20" s="319">
        <v>17</v>
      </c>
      <c r="B20" s="318"/>
      <c r="C20" s="318"/>
      <c r="D20" s="319"/>
      <c r="E20" s="319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310"/>
      <c r="AC20" s="310"/>
      <c r="AD20" s="310"/>
      <c r="AE20" s="310"/>
      <c r="AF20" s="310"/>
    </row>
    <row r="21" spans="1:32" s="405" customFormat="1" ht="15">
      <c r="A21" s="319">
        <v>18</v>
      </c>
      <c r="B21" s="318"/>
      <c r="C21" s="318"/>
      <c r="D21" s="319"/>
      <c r="E21" s="319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310"/>
      <c r="AC21" s="310"/>
      <c r="AD21" s="310"/>
      <c r="AE21" s="310"/>
      <c r="AF21" s="310"/>
    </row>
    <row r="22" spans="1:32" s="405" customFormat="1" ht="15">
      <c r="A22" s="319">
        <v>19</v>
      </c>
      <c r="B22" s="318"/>
      <c r="C22" s="318"/>
      <c r="D22" s="319"/>
      <c r="E22" s="319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310"/>
      <c r="AC22" s="310"/>
      <c r="AD22" s="310"/>
      <c r="AE22" s="310"/>
      <c r="AF22" s="310"/>
    </row>
    <row r="23" spans="1:32" s="405" customFormat="1" ht="15">
      <c r="A23" s="319">
        <v>20</v>
      </c>
      <c r="B23" s="318"/>
      <c r="C23" s="318"/>
      <c r="D23" s="319"/>
      <c r="E23" s="319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310"/>
      <c r="AC23" s="310"/>
      <c r="AD23" s="310"/>
      <c r="AE23" s="310"/>
      <c r="AF23" s="310"/>
    </row>
    <row r="24" spans="1:32" s="405" customFormat="1" ht="15">
      <c r="A24" s="319">
        <v>21</v>
      </c>
      <c r="B24" s="318"/>
      <c r="C24" s="318"/>
      <c r="D24" s="319"/>
      <c r="E24" s="319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310"/>
      <c r="AC24" s="310"/>
      <c r="AD24" s="310"/>
      <c r="AE24" s="310"/>
      <c r="AF24" s="310"/>
    </row>
    <row r="25" spans="1:32" s="405" customFormat="1" ht="15">
      <c r="A25" s="319">
        <v>22</v>
      </c>
      <c r="B25" s="318"/>
      <c r="C25" s="318"/>
      <c r="D25" s="319"/>
      <c r="E25" s="319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310"/>
      <c r="AC25" s="310"/>
      <c r="AD25" s="310"/>
      <c r="AE25" s="310"/>
      <c r="AF25" s="310"/>
    </row>
    <row r="26" spans="1:32" s="405" customFormat="1" ht="15">
      <c r="A26" s="319">
        <v>23</v>
      </c>
      <c r="B26" s="318"/>
      <c r="C26" s="318"/>
      <c r="D26" s="319"/>
      <c r="E26" s="319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310"/>
      <c r="AC26" s="310"/>
      <c r="AD26" s="310"/>
      <c r="AE26" s="310"/>
      <c r="AF26" s="310"/>
    </row>
    <row r="27" spans="1:32" s="405" customFormat="1" ht="15">
      <c r="A27" s="319">
        <v>24</v>
      </c>
      <c r="B27" s="318"/>
      <c r="C27" s="318"/>
      <c r="D27" s="319"/>
      <c r="E27" s="319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310"/>
      <c r="AC27" s="310"/>
      <c r="AD27" s="310"/>
      <c r="AE27" s="310"/>
      <c r="AF27" s="310"/>
    </row>
    <row r="28" spans="1:32" s="405" customFormat="1" ht="15">
      <c r="A28" s="319">
        <v>25</v>
      </c>
      <c r="B28" s="318"/>
      <c r="C28" s="318"/>
      <c r="D28" s="319"/>
      <c r="E28" s="319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310"/>
      <c r="AC28" s="310"/>
      <c r="AD28" s="310"/>
      <c r="AE28" s="310"/>
      <c r="AF28" s="310"/>
    </row>
    <row r="29" spans="1:32" s="405" customFormat="1" ht="15">
      <c r="A29" s="319">
        <v>26</v>
      </c>
      <c r="B29" s="318"/>
      <c r="C29" s="318"/>
      <c r="D29" s="319"/>
      <c r="E29" s="319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310"/>
      <c r="AC29" s="310"/>
      <c r="AD29" s="310"/>
      <c r="AE29" s="310"/>
      <c r="AF29" s="310"/>
    </row>
    <row r="30" spans="1:32" s="405" customFormat="1" ht="15">
      <c r="A30" s="319">
        <v>27</v>
      </c>
      <c r="B30" s="318"/>
      <c r="C30" s="318"/>
      <c r="D30" s="319"/>
      <c r="E30" s="319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310"/>
      <c r="AC30" s="310"/>
      <c r="AD30" s="310"/>
      <c r="AE30" s="310"/>
      <c r="AF30" s="310"/>
    </row>
    <row r="31" spans="1:32" s="405" customFormat="1" ht="15">
      <c r="A31" s="319">
        <v>28</v>
      </c>
      <c r="B31" s="318"/>
      <c r="C31" s="318"/>
      <c r="D31" s="319"/>
      <c r="E31" s="319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310"/>
      <c r="AC31" s="310"/>
      <c r="AD31" s="310"/>
      <c r="AE31" s="310"/>
      <c r="AF31" s="310"/>
    </row>
    <row r="32" spans="1:32" s="405" customFormat="1" ht="15">
      <c r="A32" s="319">
        <v>29</v>
      </c>
      <c r="B32" s="318"/>
      <c r="C32" s="318"/>
      <c r="D32" s="319"/>
      <c r="E32" s="319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310"/>
      <c r="AC32" s="310"/>
      <c r="AD32" s="310"/>
      <c r="AE32" s="310"/>
      <c r="AF32" s="310"/>
    </row>
    <row r="33" spans="1:32" s="405" customFormat="1" ht="15">
      <c r="A33" s="319">
        <v>30</v>
      </c>
      <c r="B33" s="318"/>
      <c r="C33" s="318"/>
      <c r="D33" s="319"/>
      <c r="E33" s="319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310"/>
      <c r="AC33" s="310"/>
      <c r="AD33" s="310"/>
      <c r="AE33" s="310"/>
      <c r="AF33" s="310"/>
    </row>
    <row r="34" spans="1:32" s="405" customFormat="1" ht="15">
      <c r="A34" s="319">
        <v>31</v>
      </c>
      <c r="B34" s="318"/>
      <c r="C34" s="318"/>
      <c r="D34" s="319"/>
      <c r="E34" s="319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310"/>
      <c r="AC34" s="310"/>
      <c r="AD34" s="310"/>
      <c r="AE34" s="310"/>
      <c r="AF34" s="310"/>
    </row>
    <row r="35" spans="1:32" s="405" customFormat="1" ht="15">
      <c r="A35" s="319">
        <v>32</v>
      </c>
      <c r="B35" s="318"/>
      <c r="C35" s="318"/>
      <c r="D35" s="319"/>
      <c r="E35" s="319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310"/>
      <c r="AC35" s="310"/>
      <c r="AD35" s="310"/>
      <c r="AE35" s="310"/>
      <c r="AF35" s="310"/>
    </row>
    <row r="36" spans="1:32" s="405" customFormat="1" ht="15">
      <c r="A36" s="319">
        <v>33</v>
      </c>
      <c r="B36" s="318"/>
      <c r="C36" s="318"/>
      <c r="D36" s="319"/>
      <c r="E36" s="319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310"/>
      <c r="AC36" s="310"/>
      <c r="AD36" s="310"/>
      <c r="AE36" s="310"/>
      <c r="AF36" s="310"/>
    </row>
    <row r="37" spans="1:32" s="405" customFormat="1" ht="15">
      <c r="A37" s="319">
        <v>34</v>
      </c>
      <c r="B37" s="318"/>
      <c r="C37" s="318"/>
      <c r="D37" s="319"/>
      <c r="E37" s="319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310"/>
      <c r="AC37" s="310"/>
      <c r="AD37" s="310"/>
      <c r="AE37" s="310"/>
      <c r="AF37" s="310"/>
    </row>
    <row r="38" spans="1:32" s="405" customFormat="1" ht="15">
      <c r="A38" s="319">
        <v>35</v>
      </c>
      <c r="B38" s="318"/>
      <c r="C38" s="318"/>
      <c r="D38" s="319"/>
      <c r="E38" s="319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310"/>
      <c r="AC38" s="310"/>
      <c r="AD38" s="310"/>
      <c r="AE38" s="310"/>
      <c r="AF38" s="310"/>
    </row>
    <row r="39" spans="1:32" s="405" customFormat="1" ht="15">
      <c r="A39" s="319">
        <v>36</v>
      </c>
      <c r="B39" s="318"/>
      <c r="C39" s="318"/>
      <c r="D39" s="319"/>
      <c r="E39" s="319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310"/>
      <c r="AC39" s="310"/>
      <c r="AD39" s="310"/>
      <c r="AE39" s="310"/>
      <c r="AF39" s="310"/>
    </row>
    <row r="40" spans="1:32" s="405" customFormat="1" ht="15">
      <c r="A40" s="319">
        <v>37</v>
      </c>
      <c r="B40" s="318"/>
      <c r="C40" s="318"/>
      <c r="D40" s="319"/>
      <c r="E40" s="319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310"/>
      <c r="AC40" s="310"/>
      <c r="AD40" s="310"/>
      <c r="AE40" s="310"/>
      <c r="AF40" s="310"/>
    </row>
    <row r="41" spans="1:32" s="405" customFormat="1" ht="15">
      <c r="A41" s="319">
        <v>38</v>
      </c>
      <c r="B41" s="318"/>
      <c r="C41" s="318"/>
      <c r="D41" s="319"/>
      <c r="E41" s="319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310"/>
      <c r="AC41" s="310"/>
      <c r="AD41" s="310"/>
      <c r="AE41" s="310"/>
      <c r="AF41" s="310"/>
    </row>
    <row r="42" spans="1:32" s="405" customFormat="1" ht="15">
      <c r="A42" s="319">
        <v>39</v>
      </c>
      <c r="B42" s="318"/>
      <c r="C42" s="318"/>
      <c r="D42" s="319"/>
      <c r="E42" s="319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310"/>
      <c r="AC42" s="310"/>
      <c r="AD42" s="310"/>
      <c r="AE42" s="310"/>
      <c r="AF42" s="310"/>
    </row>
    <row r="43" spans="1:32" s="405" customFormat="1" ht="15">
      <c r="A43" s="319">
        <v>40</v>
      </c>
      <c r="B43" s="318"/>
      <c r="C43" s="318"/>
      <c r="D43" s="319"/>
      <c r="E43" s="319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310"/>
      <c r="AC43" s="310"/>
      <c r="AD43" s="310"/>
      <c r="AE43" s="310"/>
      <c r="AF43" s="310"/>
    </row>
    <row r="44" spans="1:32" s="405" customFormat="1" ht="15">
      <c r="A44" s="319">
        <v>41</v>
      </c>
      <c r="B44" s="318"/>
      <c r="C44" s="318"/>
      <c r="D44" s="319"/>
      <c r="E44" s="319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310"/>
      <c r="AC44" s="310"/>
      <c r="AD44" s="310"/>
      <c r="AE44" s="310"/>
      <c r="AF44" s="310"/>
    </row>
    <row r="45" spans="1:32" s="405" customFormat="1" ht="15">
      <c r="A45" s="319">
        <v>42</v>
      </c>
      <c r="B45" s="318"/>
      <c r="C45" s="318"/>
      <c r="D45" s="319"/>
      <c r="E45" s="319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310"/>
      <c r="AC45" s="310"/>
      <c r="AD45" s="310"/>
      <c r="AE45" s="310"/>
      <c r="AF45" s="310"/>
    </row>
    <row r="46" spans="1:32" s="405" customFormat="1" ht="15">
      <c r="A46" s="319">
        <v>43</v>
      </c>
      <c r="B46" s="318"/>
      <c r="C46" s="318"/>
      <c r="D46" s="319"/>
      <c r="E46" s="319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310"/>
      <c r="AC46" s="310"/>
      <c r="AD46" s="310"/>
      <c r="AE46" s="310"/>
      <c r="AF46" s="310"/>
    </row>
    <row r="47" spans="1:32" s="405" customFormat="1" ht="15">
      <c r="A47" s="319">
        <v>44</v>
      </c>
      <c r="B47" s="318"/>
      <c r="C47" s="318"/>
      <c r="D47" s="319"/>
      <c r="E47" s="319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310"/>
      <c r="AC47" s="310"/>
      <c r="AD47" s="310"/>
      <c r="AE47" s="310"/>
      <c r="AF47" s="310"/>
    </row>
    <row r="48" spans="1:32" s="405" customFormat="1" ht="15">
      <c r="A48" s="319">
        <v>45</v>
      </c>
      <c r="B48" s="318"/>
      <c r="C48" s="318"/>
      <c r="D48" s="319"/>
      <c r="E48" s="319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310"/>
      <c r="AC48" s="310"/>
      <c r="AD48" s="310"/>
      <c r="AE48" s="310"/>
      <c r="AF48" s="310"/>
    </row>
    <row r="49" spans="1:32" s="405" customFormat="1" ht="15">
      <c r="A49" s="319">
        <v>46</v>
      </c>
      <c r="B49" s="318"/>
      <c r="C49" s="318"/>
      <c r="D49" s="319"/>
      <c r="E49" s="319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310"/>
      <c r="AC49" s="310"/>
      <c r="AD49" s="310"/>
      <c r="AE49" s="310"/>
      <c r="AF49" s="310"/>
    </row>
    <row r="50" spans="1:32" s="405" customFormat="1" ht="15">
      <c r="A50" s="319">
        <v>47</v>
      </c>
      <c r="B50" s="318"/>
      <c r="C50" s="318"/>
      <c r="D50" s="319"/>
      <c r="E50" s="319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310"/>
      <c r="AC50" s="310"/>
      <c r="AD50" s="310"/>
      <c r="AE50" s="310"/>
      <c r="AF50" s="310"/>
    </row>
    <row r="51" spans="1:32" s="405" customFormat="1" ht="15">
      <c r="A51" s="319">
        <v>48</v>
      </c>
      <c r="B51" s="318"/>
      <c r="C51" s="318"/>
      <c r="D51" s="319"/>
      <c r="E51" s="319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310"/>
      <c r="AC51" s="310"/>
      <c r="AD51" s="310"/>
      <c r="AE51" s="310"/>
      <c r="AF51" s="310"/>
    </row>
    <row r="52" spans="1:32" s="405" customFormat="1" ht="15">
      <c r="A52" s="319">
        <v>49</v>
      </c>
      <c r="B52" s="318"/>
      <c r="C52" s="318"/>
      <c r="D52" s="319"/>
      <c r="E52" s="319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310"/>
      <c r="AC52" s="310"/>
      <c r="AD52" s="310"/>
      <c r="AE52" s="310"/>
      <c r="AF52" s="310"/>
    </row>
    <row r="53" spans="1:32" s="405" customFormat="1" ht="15">
      <c r="A53" s="319">
        <v>50</v>
      </c>
      <c r="B53" s="318"/>
      <c r="C53" s="318"/>
      <c r="D53" s="319"/>
      <c r="E53" s="319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310"/>
      <c r="AC53" s="310"/>
      <c r="AD53" s="310"/>
      <c r="AE53" s="310"/>
      <c r="AF53" s="310"/>
    </row>
    <row r="54" spans="1:32" s="405" customFormat="1" ht="15">
      <c r="A54" s="319">
        <v>51</v>
      </c>
      <c r="B54" s="318"/>
      <c r="C54" s="318"/>
      <c r="D54" s="319"/>
      <c r="E54" s="319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310"/>
      <c r="AC54" s="310"/>
      <c r="AD54" s="310"/>
      <c r="AE54" s="310"/>
      <c r="AF54" s="310"/>
    </row>
    <row r="55" spans="1:32" s="405" customFormat="1" ht="15">
      <c r="A55" s="319">
        <v>52</v>
      </c>
      <c r="B55" s="318"/>
      <c r="C55" s="318"/>
      <c r="D55" s="319"/>
      <c r="E55" s="319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310"/>
      <c r="AC55" s="310"/>
      <c r="AD55" s="310"/>
      <c r="AE55" s="310"/>
      <c r="AF55" s="310"/>
    </row>
    <row r="56" spans="1:32" s="405" customFormat="1" ht="15">
      <c r="A56" s="319">
        <v>53</v>
      </c>
      <c r="B56" s="318"/>
      <c r="C56" s="318"/>
      <c r="D56" s="319"/>
      <c r="E56" s="319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310"/>
      <c r="AC56" s="310"/>
      <c r="AD56" s="310"/>
      <c r="AE56" s="310"/>
      <c r="AF56" s="310"/>
    </row>
    <row r="57" spans="1:32" s="405" customFormat="1" ht="15">
      <c r="A57" s="319">
        <v>54</v>
      </c>
      <c r="B57" s="318"/>
      <c r="C57" s="318"/>
      <c r="D57" s="319"/>
      <c r="E57" s="319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310"/>
      <c r="AC57" s="310"/>
      <c r="AD57" s="310"/>
      <c r="AE57" s="310"/>
      <c r="AF57" s="310"/>
    </row>
    <row r="58" spans="1:32" s="405" customFormat="1" ht="15">
      <c r="A58" s="319">
        <v>55</v>
      </c>
      <c r="B58" s="318"/>
      <c r="C58" s="318"/>
      <c r="D58" s="319"/>
      <c r="E58" s="319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310"/>
      <c r="AC58" s="310"/>
      <c r="AD58" s="310"/>
      <c r="AE58" s="310"/>
      <c r="AF58" s="310"/>
    </row>
    <row r="59" spans="1:32" s="405" customFormat="1" ht="15">
      <c r="A59" s="319">
        <v>56</v>
      </c>
      <c r="B59" s="318"/>
      <c r="C59" s="318"/>
      <c r="D59" s="319"/>
      <c r="E59" s="319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310"/>
      <c r="AC59" s="310"/>
      <c r="AD59" s="310"/>
      <c r="AE59" s="310"/>
      <c r="AF59" s="310"/>
    </row>
    <row r="60" spans="1:32" s="405" customFormat="1" ht="15">
      <c r="A60" s="319">
        <v>57</v>
      </c>
      <c r="B60" s="318"/>
      <c r="C60" s="318"/>
      <c r="D60" s="319"/>
      <c r="E60" s="319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310"/>
      <c r="AC60" s="310"/>
      <c r="AD60" s="310"/>
      <c r="AE60" s="310"/>
      <c r="AF60" s="310"/>
    </row>
    <row r="61" spans="1:32" s="405" customFormat="1" ht="15">
      <c r="A61" s="319">
        <v>58</v>
      </c>
      <c r="B61" s="318"/>
      <c r="C61" s="318"/>
      <c r="D61" s="319"/>
      <c r="E61" s="319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310"/>
      <c r="AC61" s="310"/>
      <c r="AD61" s="310"/>
      <c r="AE61" s="310"/>
      <c r="AF61" s="310"/>
    </row>
    <row r="62" spans="1:32" s="405" customFormat="1" ht="15">
      <c r="A62" s="319">
        <v>59</v>
      </c>
      <c r="B62" s="318"/>
      <c r="C62" s="318"/>
      <c r="D62" s="319"/>
      <c r="E62" s="319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310"/>
      <c r="AC62" s="310"/>
      <c r="AD62" s="310"/>
      <c r="AE62" s="310"/>
      <c r="AF62" s="310"/>
    </row>
    <row r="63" spans="1:32" s="405" customFormat="1" ht="15">
      <c r="A63" s="319">
        <v>60</v>
      </c>
      <c r="B63" s="318"/>
      <c r="C63" s="318"/>
      <c r="D63" s="319"/>
      <c r="E63" s="319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310"/>
      <c r="AC63" s="310"/>
      <c r="AD63" s="310"/>
      <c r="AE63" s="310"/>
      <c r="AF63" s="310"/>
    </row>
    <row r="64" spans="1:32" s="405" customFormat="1" ht="15">
      <c r="A64" s="319">
        <v>61</v>
      </c>
      <c r="B64" s="318"/>
      <c r="C64" s="318"/>
      <c r="D64" s="319"/>
      <c r="E64" s="319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310"/>
      <c r="AC64" s="310"/>
      <c r="AD64" s="310"/>
      <c r="AE64" s="310"/>
      <c r="AF64" s="310"/>
    </row>
    <row r="65" spans="1:32" s="405" customFormat="1" ht="15">
      <c r="A65" s="319">
        <v>62</v>
      </c>
      <c r="B65" s="318"/>
      <c r="C65" s="318"/>
      <c r="D65" s="319"/>
      <c r="E65" s="319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310"/>
      <c r="AC65" s="310"/>
      <c r="AD65" s="310"/>
      <c r="AE65" s="310"/>
      <c r="AF65" s="310"/>
    </row>
    <row r="66" spans="1:32" s="405" customFormat="1" ht="15">
      <c r="A66" s="319">
        <v>63</v>
      </c>
      <c r="B66" s="318"/>
      <c r="C66" s="318"/>
      <c r="D66" s="319"/>
      <c r="E66" s="319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310"/>
      <c r="AC66" s="310"/>
      <c r="AD66" s="310"/>
      <c r="AE66" s="310"/>
      <c r="AF66" s="310"/>
    </row>
    <row r="67" spans="1:32" s="405" customFormat="1" ht="15">
      <c r="A67" s="319">
        <v>64</v>
      </c>
      <c r="B67" s="318"/>
      <c r="C67" s="318"/>
      <c r="D67" s="319"/>
      <c r="E67" s="319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310"/>
      <c r="AC67" s="310"/>
      <c r="AD67" s="310"/>
      <c r="AE67" s="310"/>
      <c r="AF67" s="310"/>
    </row>
    <row r="68" spans="1:32" s="405" customFormat="1" ht="15">
      <c r="A68" s="319">
        <v>65</v>
      </c>
      <c r="B68" s="318"/>
      <c r="C68" s="318"/>
      <c r="D68" s="319"/>
      <c r="E68" s="319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310"/>
      <c r="AC68" s="310"/>
      <c r="AD68" s="310"/>
      <c r="AE68" s="310"/>
      <c r="AF68" s="310"/>
    </row>
    <row r="69" spans="1:32" s="405" customFormat="1" ht="15">
      <c r="A69" s="319">
        <v>66</v>
      </c>
      <c r="B69" s="318"/>
      <c r="C69" s="318"/>
      <c r="D69" s="319"/>
      <c r="E69" s="319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310"/>
      <c r="AC69" s="310"/>
      <c r="AD69" s="310"/>
      <c r="AE69" s="310"/>
      <c r="AF69" s="310"/>
    </row>
    <row r="70" spans="1:32" s="405" customFormat="1" ht="15">
      <c r="A70" s="319">
        <v>67</v>
      </c>
      <c r="B70" s="318"/>
      <c r="C70" s="318"/>
      <c r="D70" s="319"/>
      <c r="E70" s="319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310"/>
      <c r="AC70" s="310"/>
      <c r="AD70" s="310"/>
      <c r="AE70" s="310"/>
      <c r="AF70" s="310"/>
    </row>
    <row r="71" spans="1:32" s="405" customFormat="1" ht="15">
      <c r="A71" s="319">
        <v>68</v>
      </c>
      <c r="B71" s="318"/>
      <c r="C71" s="318"/>
      <c r="D71" s="319"/>
      <c r="E71" s="319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310"/>
      <c r="AC71" s="310"/>
      <c r="AD71" s="310"/>
      <c r="AE71" s="310"/>
      <c r="AF71" s="310"/>
    </row>
    <row r="72" spans="1:32" s="405" customFormat="1" ht="15">
      <c r="A72" s="319">
        <v>69</v>
      </c>
      <c r="B72" s="318"/>
      <c r="C72" s="318"/>
      <c r="D72" s="319"/>
      <c r="E72" s="319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310"/>
      <c r="AC72" s="310"/>
      <c r="AD72" s="310"/>
      <c r="AE72" s="310"/>
      <c r="AF72" s="310"/>
    </row>
    <row r="73" spans="1:32" s="405" customFormat="1" ht="15">
      <c r="A73" s="319">
        <v>70</v>
      </c>
      <c r="B73" s="318"/>
      <c r="C73" s="318"/>
      <c r="D73" s="319"/>
      <c r="E73" s="319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310"/>
      <c r="AC73" s="310"/>
      <c r="AD73" s="310"/>
      <c r="AE73" s="310"/>
      <c r="AF73" s="310"/>
    </row>
    <row r="74" spans="1:32" s="405" customFormat="1" ht="15">
      <c r="A74" s="319">
        <v>71</v>
      </c>
      <c r="B74" s="318"/>
      <c r="C74" s="318"/>
      <c r="D74" s="319"/>
      <c r="E74" s="319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310"/>
      <c r="AC74" s="310"/>
      <c r="AD74" s="310"/>
      <c r="AE74" s="310"/>
      <c r="AF74" s="310"/>
    </row>
    <row r="75" spans="1:32" s="405" customFormat="1" ht="15">
      <c r="A75" s="319">
        <v>72</v>
      </c>
      <c r="B75" s="318"/>
      <c r="C75" s="318"/>
      <c r="D75" s="319"/>
      <c r="E75" s="319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310"/>
      <c r="AC75" s="310"/>
      <c r="AD75" s="310"/>
      <c r="AE75" s="310"/>
      <c r="AF75" s="310"/>
    </row>
    <row r="76" spans="1:32" s="405" customFormat="1" ht="15">
      <c r="A76" s="319">
        <v>73</v>
      </c>
      <c r="B76" s="318"/>
      <c r="C76" s="318"/>
      <c r="D76" s="319"/>
      <c r="E76" s="319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310"/>
      <c r="AC76" s="310"/>
      <c r="AD76" s="310"/>
      <c r="AE76" s="310"/>
      <c r="AF76" s="310"/>
    </row>
    <row r="77" spans="1:32" s="405" customFormat="1" ht="15">
      <c r="A77" s="319">
        <v>74</v>
      </c>
      <c r="B77" s="318"/>
      <c r="C77" s="318"/>
      <c r="D77" s="319"/>
      <c r="E77" s="319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310"/>
      <c r="AC77" s="310"/>
      <c r="AD77" s="310"/>
      <c r="AE77" s="310"/>
      <c r="AF77" s="310"/>
    </row>
    <row r="78" spans="1:32" s="405" customFormat="1" ht="15">
      <c r="A78" s="319">
        <v>75</v>
      </c>
      <c r="B78" s="318"/>
      <c r="C78" s="318"/>
      <c r="D78" s="319"/>
      <c r="E78" s="319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310"/>
      <c r="AC78" s="310"/>
      <c r="AD78" s="310"/>
      <c r="AE78" s="310"/>
      <c r="AF78" s="310"/>
    </row>
    <row r="79" spans="1:32" s="405" customFormat="1" ht="15">
      <c r="A79" s="319">
        <v>76</v>
      </c>
      <c r="B79" s="318"/>
      <c r="C79" s="318"/>
      <c r="D79" s="319"/>
      <c r="E79" s="319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310"/>
      <c r="AC79" s="310"/>
      <c r="AD79" s="310"/>
      <c r="AE79" s="310"/>
      <c r="AF79" s="310"/>
    </row>
    <row r="80" spans="1:32" s="405" customFormat="1" ht="15">
      <c r="A80" s="319">
        <v>77</v>
      </c>
      <c r="B80" s="318"/>
      <c r="C80" s="318"/>
      <c r="D80" s="319"/>
      <c r="E80" s="319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310"/>
      <c r="AC80" s="310"/>
      <c r="AD80" s="310"/>
      <c r="AE80" s="310"/>
      <c r="AF80" s="310"/>
    </row>
    <row r="81" spans="1:32" s="405" customFormat="1" ht="15">
      <c r="A81" s="319">
        <v>78</v>
      </c>
      <c r="B81" s="318"/>
      <c r="C81" s="318"/>
      <c r="D81" s="319"/>
      <c r="E81" s="319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310"/>
      <c r="AC81" s="310"/>
      <c r="AD81" s="310"/>
      <c r="AE81" s="310"/>
      <c r="AF81" s="310"/>
    </row>
    <row r="82" spans="1:32" s="405" customFormat="1" ht="15">
      <c r="A82" s="319">
        <v>79</v>
      </c>
      <c r="B82" s="318"/>
      <c r="C82" s="318"/>
      <c r="D82" s="319"/>
      <c r="E82" s="319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310"/>
      <c r="AC82" s="310"/>
      <c r="AD82" s="310"/>
      <c r="AE82" s="310"/>
      <c r="AF82" s="310"/>
    </row>
    <row r="83" spans="1:32" s="405" customFormat="1" ht="15">
      <c r="A83" s="319">
        <v>80</v>
      </c>
      <c r="B83" s="318"/>
      <c r="C83" s="318"/>
      <c r="D83" s="319"/>
      <c r="E83" s="319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310"/>
      <c r="AC83" s="310"/>
      <c r="AD83" s="310"/>
      <c r="AE83" s="310"/>
      <c r="AF83" s="310"/>
    </row>
    <row r="84" spans="1:32" s="405" customFormat="1" ht="15">
      <c r="A84" s="319">
        <v>81</v>
      </c>
      <c r="B84" s="318"/>
      <c r="C84" s="318"/>
      <c r="D84" s="319"/>
      <c r="E84" s="319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310"/>
      <c r="AC84" s="310"/>
      <c r="AD84" s="310"/>
      <c r="AE84" s="310"/>
      <c r="AF84" s="310"/>
    </row>
    <row r="85" spans="1:32" s="405" customFormat="1" ht="15">
      <c r="A85" s="319">
        <v>82</v>
      </c>
      <c r="B85" s="318"/>
      <c r="C85" s="318"/>
      <c r="D85" s="319"/>
      <c r="E85" s="319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310"/>
      <c r="AC85" s="310"/>
      <c r="AD85" s="310"/>
      <c r="AE85" s="310"/>
      <c r="AF85" s="310"/>
    </row>
    <row r="86" spans="1:32" s="405" customFormat="1" ht="15">
      <c r="A86" s="319">
        <v>83</v>
      </c>
      <c r="B86" s="318"/>
      <c r="C86" s="318"/>
      <c r="D86" s="319"/>
      <c r="E86" s="319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310"/>
      <c r="AC86" s="310"/>
      <c r="AD86" s="310"/>
      <c r="AE86" s="310"/>
      <c r="AF86" s="310"/>
    </row>
    <row r="87" spans="1:32" s="405" customFormat="1" ht="15">
      <c r="A87" s="319">
        <v>84</v>
      </c>
      <c r="B87" s="318"/>
      <c r="C87" s="318"/>
      <c r="D87" s="319"/>
      <c r="E87" s="319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310"/>
      <c r="AC87" s="310"/>
      <c r="AD87" s="310"/>
      <c r="AE87" s="310"/>
      <c r="AF87" s="310"/>
    </row>
    <row r="88" spans="1:32" s="405" customFormat="1" ht="15">
      <c r="A88" s="319">
        <v>85</v>
      </c>
      <c r="B88" s="318"/>
      <c r="C88" s="318"/>
      <c r="D88" s="319"/>
      <c r="E88" s="319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310"/>
      <c r="AC88" s="310"/>
      <c r="AD88" s="310"/>
      <c r="AE88" s="310"/>
      <c r="AF88" s="310"/>
    </row>
    <row r="89" spans="1:32" s="405" customFormat="1" ht="15">
      <c r="A89" s="319">
        <v>86</v>
      </c>
      <c r="B89" s="318"/>
      <c r="C89" s="318"/>
      <c r="D89" s="319"/>
      <c r="E89" s="319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310"/>
      <c r="AC89" s="310"/>
      <c r="AD89" s="310"/>
      <c r="AE89" s="310"/>
      <c r="AF89" s="310"/>
    </row>
    <row r="90" spans="1:32" s="405" customFormat="1" ht="15">
      <c r="A90" s="319">
        <v>87</v>
      </c>
      <c r="B90" s="318"/>
      <c r="C90" s="318"/>
      <c r="D90" s="319"/>
      <c r="E90" s="319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310"/>
      <c r="AC90" s="310"/>
      <c r="AD90" s="310"/>
      <c r="AE90" s="310"/>
      <c r="AF90" s="310"/>
    </row>
    <row r="91" spans="1:32" s="405" customFormat="1" ht="15">
      <c r="A91" s="319">
        <v>88</v>
      </c>
      <c r="B91" s="318"/>
      <c r="C91" s="318"/>
      <c r="D91" s="319"/>
      <c r="E91" s="319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310"/>
      <c r="AC91" s="310"/>
      <c r="AD91" s="310"/>
      <c r="AE91" s="310"/>
      <c r="AF91" s="310"/>
    </row>
    <row r="92" spans="1:32" s="405" customFormat="1" ht="15">
      <c r="A92" s="319">
        <v>89</v>
      </c>
      <c r="B92" s="318"/>
      <c r="C92" s="318"/>
      <c r="D92" s="319"/>
      <c r="E92" s="319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310"/>
      <c r="AC92" s="310"/>
      <c r="AD92" s="310"/>
      <c r="AE92" s="310"/>
      <c r="AF92" s="310"/>
    </row>
    <row r="93" spans="1:32" s="405" customFormat="1" ht="15">
      <c r="A93" s="319">
        <v>90</v>
      </c>
      <c r="B93" s="318"/>
      <c r="C93" s="318"/>
      <c r="D93" s="319"/>
      <c r="E93" s="319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310"/>
      <c r="AC93" s="310"/>
      <c r="AD93" s="310"/>
      <c r="AE93" s="310"/>
      <c r="AF93" s="310"/>
    </row>
    <row r="94" spans="1:32" s="405" customFormat="1" ht="15">
      <c r="A94" s="319">
        <v>91</v>
      </c>
      <c r="B94" s="318"/>
      <c r="C94" s="318"/>
      <c r="D94" s="319"/>
      <c r="E94" s="319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310"/>
      <c r="AC94" s="310"/>
      <c r="AD94" s="310"/>
      <c r="AE94" s="310"/>
      <c r="AF94" s="310"/>
    </row>
    <row r="95" spans="1:32" s="405" customFormat="1" ht="15">
      <c r="A95" s="319">
        <v>92</v>
      </c>
      <c r="B95" s="318"/>
      <c r="C95" s="318"/>
      <c r="D95" s="319"/>
      <c r="E95" s="319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310"/>
      <c r="AC95" s="310"/>
      <c r="AD95" s="310"/>
      <c r="AE95" s="310"/>
      <c r="AF95" s="310"/>
    </row>
    <row r="96" spans="1:32" s="405" customFormat="1" ht="15">
      <c r="A96" s="319">
        <v>93</v>
      </c>
      <c r="B96" s="318"/>
      <c r="C96" s="318"/>
      <c r="D96" s="319"/>
      <c r="E96" s="319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310"/>
      <c r="AC96" s="310"/>
      <c r="AD96" s="310"/>
      <c r="AE96" s="310"/>
      <c r="AF96" s="310"/>
    </row>
    <row r="97" spans="1:32" s="405" customFormat="1" ht="15">
      <c r="A97" s="319">
        <v>94</v>
      </c>
      <c r="B97" s="318"/>
      <c r="C97" s="318"/>
      <c r="D97" s="319"/>
      <c r="E97" s="319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310"/>
      <c r="AC97" s="310"/>
      <c r="AD97" s="310"/>
      <c r="AE97" s="310"/>
      <c r="AF97" s="310"/>
    </row>
    <row r="98" spans="1:32" s="405" customFormat="1" ht="15">
      <c r="A98" s="319">
        <v>95</v>
      </c>
      <c r="B98" s="318"/>
      <c r="C98" s="318"/>
      <c r="D98" s="319"/>
      <c r="E98" s="319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310"/>
      <c r="AC98" s="310"/>
      <c r="AD98" s="310"/>
      <c r="AE98" s="310"/>
      <c r="AF98" s="310"/>
    </row>
    <row r="99" spans="1:32" s="405" customFormat="1" ht="15">
      <c r="A99" s="319">
        <v>96</v>
      </c>
      <c r="B99" s="318"/>
      <c r="C99" s="318"/>
      <c r="D99" s="319"/>
      <c r="E99" s="319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310"/>
      <c r="AC99" s="310"/>
      <c r="AD99" s="310"/>
      <c r="AE99" s="310"/>
      <c r="AF99" s="310"/>
    </row>
    <row r="100" spans="1:32" s="405" customFormat="1" ht="15">
      <c r="A100" s="319">
        <v>97</v>
      </c>
      <c r="B100" s="318"/>
      <c r="C100" s="318"/>
      <c r="D100" s="319"/>
      <c r="E100" s="319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310"/>
      <c r="AC100" s="310"/>
      <c r="AD100" s="310"/>
      <c r="AE100" s="310"/>
      <c r="AF100" s="310"/>
    </row>
    <row r="101" spans="1:32" s="405" customFormat="1" ht="15">
      <c r="A101" s="319">
        <v>98</v>
      </c>
      <c r="B101" s="318"/>
      <c r="C101" s="318"/>
      <c r="D101" s="319"/>
      <c r="E101" s="319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310"/>
      <c r="AC101" s="310"/>
      <c r="AD101" s="310"/>
      <c r="AE101" s="310"/>
      <c r="AF101" s="310"/>
    </row>
    <row r="102" spans="1:32" s="405" customFormat="1" ht="15">
      <c r="A102" s="319">
        <v>99</v>
      </c>
      <c r="B102" s="318"/>
      <c r="C102" s="318"/>
      <c r="D102" s="319"/>
      <c r="E102" s="319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310"/>
      <c r="AC102" s="310"/>
      <c r="AD102" s="310"/>
      <c r="AE102" s="310"/>
      <c r="AF102" s="310"/>
    </row>
    <row r="103" spans="1:32" s="405" customFormat="1" ht="15">
      <c r="A103" s="319">
        <v>100</v>
      </c>
      <c r="B103" s="318"/>
      <c r="C103" s="318"/>
      <c r="D103" s="319"/>
      <c r="E103" s="319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310"/>
      <c r="AC103" s="310"/>
      <c r="AD103" s="310"/>
      <c r="AE103" s="310"/>
      <c r="AF103" s="310"/>
    </row>
    <row r="104" spans="1:32" s="405" customFormat="1" ht="15">
      <c r="A104" s="319">
        <v>101</v>
      </c>
      <c r="B104" s="318"/>
      <c r="C104" s="318"/>
      <c r="D104" s="319"/>
      <c r="E104" s="319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310"/>
      <c r="AC104" s="310"/>
      <c r="AD104" s="310"/>
      <c r="AE104" s="310"/>
      <c r="AF104" s="310"/>
    </row>
    <row r="105" spans="1:32" s="405" customFormat="1" ht="15">
      <c r="A105" s="319">
        <v>102</v>
      </c>
      <c r="B105" s="318"/>
      <c r="C105" s="318"/>
      <c r="D105" s="319"/>
      <c r="E105" s="319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310"/>
      <c r="AC105" s="310"/>
      <c r="AD105" s="310"/>
      <c r="AE105" s="310"/>
      <c r="AF105" s="310"/>
    </row>
    <row r="106" spans="1:32" s="405" customFormat="1" ht="15">
      <c r="A106" s="319">
        <v>103</v>
      </c>
      <c r="B106" s="318"/>
      <c r="C106" s="318"/>
      <c r="D106" s="319"/>
      <c r="E106" s="319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310"/>
      <c r="AC106" s="310"/>
      <c r="AD106" s="310"/>
      <c r="AE106" s="310"/>
      <c r="AF106" s="310"/>
    </row>
    <row r="107" spans="1:32" s="405" customFormat="1" ht="15">
      <c r="A107" s="319">
        <v>104</v>
      </c>
      <c r="B107" s="318"/>
      <c r="C107" s="318"/>
      <c r="D107" s="319"/>
      <c r="E107" s="319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310"/>
      <c r="AC107" s="310"/>
      <c r="AD107" s="310"/>
      <c r="AE107" s="310"/>
      <c r="AF107" s="310"/>
    </row>
    <row r="108" spans="1:32" s="405" customFormat="1" ht="15">
      <c r="A108" s="319">
        <v>105</v>
      </c>
      <c r="B108" s="318"/>
      <c r="C108" s="318"/>
      <c r="D108" s="319"/>
      <c r="E108" s="319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310"/>
      <c r="AC108" s="310"/>
      <c r="AD108" s="310"/>
      <c r="AE108" s="310"/>
      <c r="AF108" s="310"/>
    </row>
    <row r="109" spans="1:32" s="405" customFormat="1" ht="15">
      <c r="A109" s="319">
        <v>106</v>
      </c>
      <c r="B109" s="318"/>
      <c r="C109" s="318"/>
      <c r="D109" s="319"/>
      <c r="E109" s="319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310"/>
      <c r="AC109" s="310"/>
      <c r="AD109" s="310"/>
      <c r="AE109" s="310"/>
      <c r="AF109" s="310"/>
    </row>
    <row r="110" spans="1:32" s="405" customFormat="1" ht="15">
      <c r="A110" s="319">
        <v>107</v>
      </c>
      <c r="B110" s="318"/>
      <c r="C110" s="318"/>
      <c r="D110" s="319"/>
      <c r="E110" s="319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310"/>
      <c r="AC110" s="310"/>
      <c r="AD110" s="310"/>
      <c r="AE110" s="310"/>
      <c r="AF110" s="310"/>
    </row>
    <row r="111" spans="1:32" s="405" customFormat="1" ht="15">
      <c r="A111" s="319">
        <v>108</v>
      </c>
      <c r="B111" s="318"/>
      <c r="C111" s="318"/>
      <c r="D111" s="319"/>
      <c r="E111" s="319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310"/>
      <c r="AC111" s="310"/>
      <c r="AD111" s="310"/>
      <c r="AE111" s="310"/>
      <c r="AF111" s="310"/>
    </row>
    <row r="112" spans="1:32" s="405" customFormat="1" ht="15">
      <c r="A112" s="319">
        <v>109</v>
      </c>
      <c r="B112" s="318"/>
      <c r="C112" s="318"/>
      <c r="D112" s="319"/>
      <c r="E112" s="319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310"/>
      <c r="AC112" s="310"/>
      <c r="AD112" s="310"/>
      <c r="AE112" s="310"/>
      <c r="AF112" s="310"/>
    </row>
    <row r="113" spans="1:32" s="405" customFormat="1" ht="15">
      <c r="A113" s="319">
        <v>110</v>
      </c>
      <c r="B113" s="318"/>
      <c r="C113" s="318"/>
      <c r="D113" s="319"/>
      <c r="E113" s="319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310"/>
      <c r="AC113" s="310"/>
      <c r="AD113" s="310"/>
      <c r="AE113" s="310"/>
      <c r="AF113" s="310"/>
    </row>
    <row r="114" spans="1:32" s="405" customFormat="1" ht="15">
      <c r="A114" s="319">
        <v>111</v>
      </c>
      <c r="B114" s="318"/>
      <c r="C114" s="318"/>
      <c r="D114" s="319"/>
      <c r="E114" s="319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310"/>
      <c r="AC114" s="310"/>
      <c r="AD114" s="310"/>
      <c r="AE114" s="310"/>
      <c r="AF114" s="310"/>
    </row>
    <row r="115" spans="1:32" s="405" customFormat="1" ht="15">
      <c r="A115" s="319">
        <v>112</v>
      </c>
      <c r="B115" s="318"/>
      <c r="C115" s="318"/>
      <c r="D115" s="319"/>
      <c r="E115" s="319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310"/>
      <c r="AC115" s="310"/>
      <c r="AD115" s="310"/>
      <c r="AE115" s="310"/>
      <c r="AF115" s="310"/>
    </row>
    <row r="116" spans="1:32" s="405" customFormat="1" ht="15">
      <c r="A116" s="319">
        <v>113</v>
      </c>
      <c r="B116" s="318"/>
      <c r="C116" s="318"/>
      <c r="D116" s="319"/>
      <c r="E116" s="319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310"/>
      <c r="AC116" s="310"/>
      <c r="AD116" s="310"/>
      <c r="AE116" s="310"/>
      <c r="AF116" s="310"/>
    </row>
    <row r="117" spans="1:32" s="405" customFormat="1" ht="15">
      <c r="A117" s="319">
        <v>114</v>
      </c>
      <c r="B117" s="318"/>
      <c r="C117" s="318"/>
      <c r="D117" s="319"/>
      <c r="E117" s="319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310"/>
      <c r="AC117" s="310"/>
      <c r="AD117" s="310"/>
      <c r="AE117" s="310"/>
      <c r="AF117" s="310"/>
    </row>
    <row r="118" spans="1:32" s="405" customFormat="1" ht="15">
      <c r="A118" s="319">
        <v>115</v>
      </c>
      <c r="B118" s="318"/>
      <c r="C118" s="318"/>
      <c r="D118" s="319"/>
      <c r="E118" s="319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310"/>
      <c r="AC118" s="310"/>
      <c r="AD118" s="310"/>
      <c r="AE118" s="310"/>
      <c r="AF118" s="310"/>
    </row>
    <row r="119" spans="1:32" s="405" customFormat="1" ht="15">
      <c r="A119" s="319">
        <v>116</v>
      </c>
      <c r="B119" s="318"/>
      <c r="C119" s="318"/>
      <c r="D119" s="319"/>
      <c r="E119" s="319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310"/>
      <c r="AC119" s="310"/>
      <c r="AD119" s="310"/>
      <c r="AE119" s="310"/>
      <c r="AF119" s="310"/>
    </row>
    <row r="120" spans="1:32" s="405" customFormat="1" ht="15">
      <c r="A120" s="319">
        <v>117</v>
      </c>
      <c r="B120" s="318"/>
      <c r="C120" s="318"/>
      <c r="D120" s="319"/>
      <c r="E120" s="319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310"/>
      <c r="AC120" s="310"/>
      <c r="AD120" s="310"/>
      <c r="AE120" s="310"/>
      <c r="AF120" s="310"/>
    </row>
    <row r="121" spans="1:32" s="405" customFormat="1" ht="15">
      <c r="A121" s="319">
        <v>118</v>
      </c>
      <c r="B121" s="318"/>
      <c r="C121" s="318"/>
      <c r="D121" s="319"/>
      <c r="E121" s="319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310"/>
      <c r="AC121" s="310"/>
      <c r="AD121" s="310"/>
      <c r="AE121" s="310"/>
      <c r="AF121" s="310"/>
    </row>
    <row r="122" spans="1:32" s="405" customFormat="1" ht="15">
      <c r="A122" s="319">
        <v>119</v>
      </c>
      <c r="B122" s="318"/>
      <c r="C122" s="318"/>
      <c r="D122" s="319"/>
      <c r="E122" s="319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310"/>
      <c r="AC122" s="310"/>
      <c r="AD122" s="310"/>
      <c r="AE122" s="310"/>
      <c r="AF122" s="310"/>
    </row>
    <row r="123" spans="1:32" s="405" customFormat="1" ht="15">
      <c r="A123" s="319">
        <v>120</v>
      </c>
      <c r="B123" s="318"/>
      <c r="C123" s="318"/>
      <c r="D123" s="319"/>
      <c r="E123" s="319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310"/>
      <c r="AC123" s="310"/>
      <c r="AD123" s="310"/>
      <c r="AE123" s="310"/>
      <c r="AF123" s="310"/>
    </row>
    <row r="124" spans="1:32" ht="15">
      <c r="A124" s="1190" t="s">
        <v>1364</v>
      </c>
      <c r="B124" s="1190"/>
      <c r="C124" s="1190"/>
      <c r="D124" s="1190"/>
      <c r="E124" s="1190"/>
      <c r="F124" s="1190"/>
      <c r="G124" s="320"/>
      <c r="H124" s="320"/>
      <c r="I124" s="320"/>
      <c r="J124" s="320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1171"/>
      <c r="AC124" s="1172"/>
      <c r="AD124" s="1172"/>
      <c r="AE124" s="1173"/>
      <c r="AF124" s="417"/>
    </row>
    <row r="125" spans="1:32" ht="30">
      <c r="A125" s="321" t="s">
        <v>1357</v>
      </c>
      <c r="B125" s="322" t="s">
        <v>1365</v>
      </c>
      <c r="C125" s="321" t="s">
        <v>1366</v>
      </c>
      <c r="D125" s="322" t="s">
        <v>1367</v>
      </c>
      <c r="E125" s="322" t="s">
        <v>1368</v>
      </c>
      <c r="F125" s="322" t="s">
        <v>1369</v>
      </c>
      <c r="G125" s="320"/>
      <c r="H125" s="320"/>
      <c r="I125" s="320"/>
      <c r="J125" s="320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1174"/>
      <c r="AC125" s="1175"/>
      <c r="AD125" s="1175"/>
      <c r="AE125" s="1176"/>
      <c r="AF125" s="417"/>
    </row>
    <row r="126" spans="1:32" s="405" customFormat="1" ht="15">
      <c r="A126" s="317">
        <v>1</v>
      </c>
      <c r="B126" s="318"/>
      <c r="C126" s="318">
        <f>C4</f>
        <v>0</v>
      </c>
      <c r="D126" s="323"/>
      <c r="E126" s="324"/>
      <c r="F126" s="324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310"/>
      <c r="AC126" s="310"/>
      <c r="AD126" s="310"/>
      <c r="AE126" s="310"/>
      <c r="AF126" s="310"/>
    </row>
    <row r="127" spans="1:32" s="405" customFormat="1" ht="15">
      <c r="A127" s="319">
        <v>2</v>
      </c>
      <c r="B127" s="318"/>
      <c r="C127" s="318">
        <f t="shared" ref="C127:C190" si="0">C5</f>
        <v>0</v>
      </c>
      <c r="D127" s="323"/>
      <c r="E127" s="324"/>
      <c r="F127" s="324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310"/>
      <c r="AC127" s="310"/>
      <c r="AD127" s="310"/>
      <c r="AE127" s="310"/>
      <c r="AF127" s="310"/>
    </row>
    <row r="128" spans="1:32" s="405" customFormat="1" ht="15">
      <c r="A128" s="319">
        <v>3</v>
      </c>
      <c r="B128" s="318"/>
      <c r="C128" s="318">
        <f t="shared" si="0"/>
        <v>0</v>
      </c>
      <c r="D128" s="323"/>
      <c r="E128" s="324"/>
      <c r="F128" s="324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310"/>
      <c r="AC128" s="310"/>
      <c r="AD128" s="310"/>
      <c r="AE128" s="310"/>
      <c r="AF128" s="310"/>
    </row>
    <row r="129" spans="1:32" s="405" customFormat="1" ht="15">
      <c r="A129" s="319">
        <v>4</v>
      </c>
      <c r="B129" s="318"/>
      <c r="C129" s="318">
        <f t="shared" si="0"/>
        <v>0</v>
      </c>
      <c r="D129" s="323"/>
      <c r="E129" s="324"/>
      <c r="F129" s="324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310"/>
      <c r="AC129" s="310"/>
      <c r="AD129" s="310"/>
      <c r="AE129" s="310"/>
      <c r="AF129" s="310"/>
    </row>
    <row r="130" spans="1:32" s="405" customFormat="1" ht="15">
      <c r="A130" s="319">
        <v>5</v>
      </c>
      <c r="B130" s="318"/>
      <c r="C130" s="318">
        <f t="shared" si="0"/>
        <v>0</v>
      </c>
      <c r="D130" s="323"/>
      <c r="E130" s="324"/>
      <c r="F130" s="324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310"/>
      <c r="AC130" s="310"/>
      <c r="AD130" s="310"/>
      <c r="AE130" s="310"/>
      <c r="AF130" s="310"/>
    </row>
    <row r="131" spans="1:32" s="405" customFormat="1" ht="15">
      <c r="A131" s="319">
        <v>6</v>
      </c>
      <c r="B131" s="318"/>
      <c r="C131" s="318">
        <f t="shared" si="0"/>
        <v>0</v>
      </c>
      <c r="D131" s="323"/>
      <c r="E131" s="324"/>
      <c r="F131" s="324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310"/>
      <c r="AC131" s="310"/>
      <c r="AD131" s="310"/>
      <c r="AE131" s="310"/>
      <c r="AF131" s="310"/>
    </row>
    <row r="132" spans="1:32" s="405" customFormat="1" ht="15">
      <c r="A132" s="319">
        <v>7</v>
      </c>
      <c r="B132" s="318"/>
      <c r="C132" s="318">
        <f t="shared" si="0"/>
        <v>0</v>
      </c>
      <c r="D132" s="323"/>
      <c r="E132" s="324"/>
      <c r="F132" s="324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310"/>
      <c r="AC132" s="310"/>
      <c r="AD132" s="310"/>
      <c r="AE132" s="310"/>
      <c r="AF132" s="310"/>
    </row>
    <row r="133" spans="1:32" s="405" customFormat="1" ht="15">
      <c r="A133" s="319">
        <v>8</v>
      </c>
      <c r="B133" s="318"/>
      <c r="C133" s="318">
        <f t="shared" si="0"/>
        <v>0</v>
      </c>
      <c r="D133" s="323"/>
      <c r="E133" s="324"/>
      <c r="F133" s="324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310"/>
      <c r="AC133" s="310"/>
      <c r="AD133" s="310"/>
      <c r="AE133" s="310"/>
      <c r="AF133" s="310"/>
    </row>
    <row r="134" spans="1:32" s="405" customFormat="1" ht="15">
      <c r="A134" s="319">
        <v>9</v>
      </c>
      <c r="B134" s="318"/>
      <c r="C134" s="318">
        <f t="shared" si="0"/>
        <v>0</v>
      </c>
      <c r="D134" s="323"/>
      <c r="E134" s="324"/>
      <c r="F134" s="324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310"/>
      <c r="AC134" s="310"/>
      <c r="AD134" s="310"/>
      <c r="AE134" s="310"/>
      <c r="AF134" s="310"/>
    </row>
    <row r="135" spans="1:32" s="405" customFormat="1" ht="15">
      <c r="A135" s="319">
        <v>10</v>
      </c>
      <c r="B135" s="318"/>
      <c r="C135" s="318">
        <f t="shared" si="0"/>
        <v>0</v>
      </c>
      <c r="D135" s="323"/>
      <c r="E135" s="324"/>
      <c r="F135" s="324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310"/>
      <c r="AC135" s="310"/>
      <c r="AD135" s="310"/>
      <c r="AE135" s="310"/>
      <c r="AF135" s="310"/>
    </row>
    <row r="136" spans="1:32" s="405" customFormat="1" ht="15">
      <c r="A136" s="319">
        <v>11</v>
      </c>
      <c r="B136" s="318"/>
      <c r="C136" s="318">
        <f t="shared" si="0"/>
        <v>0</v>
      </c>
      <c r="D136" s="323"/>
      <c r="E136" s="324"/>
      <c r="F136" s="324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310"/>
      <c r="AC136" s="310"/>
      <c r="AD136" s="310"/>
      <c r="AE136" s="310"/>
      <c r="AF136" s="310"/>
    </row>
    <row r="137" spans="1:32" s="405" customFormat="1" ht="15">
      <c r="A137" s="319">
        <v>12</v>
      </c>
      <c r="B137" s="318"/>
      <c r="C137" s="318">
        <f t="shared" si="0"/>
        <v>0</v>
      </c>
      <c r="D137" s="323"/>
      <c r="E137" s="324"/>
      <c r="F137" s="324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310"/>
      <c r="AC137" s="310"/>
      <c r="AD137" s="310"/>
      <c r="AE137" s="310"/>
      <c r="AF137" s="310"/>
    </row>
    <row r="138" spans="1:32" s="405" customFormat="1" ht="15">
      <c r="A138" s="319">
        <v>13</v>
      </c>
      <c r="B138" s="318"/>
      <c r="C138" s="318">
        <f t="shared" si="0"/>
        <v>0</v>
      </c>
      <c r="D138" s="323"/>
      <c r="E138" s="324"/>
      <c r="F138" s="324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310"/>
      <c r="AC138" s="310"/>
      <c r="AD138" s="310"/>
      <c r="AE138" s="310"/>
      <c r="AF138" s="310"/>
    </row>
    <row r="139" spans="1:32" s="405" customFormat="1" ht="15">
      <c r="A139" s="319">
        <v>14</v>
      </c>
      <c r="B139" s="318"/>
      <c r="C139" s="318">
        <f t="shared" si="0"/>
        <v>0</v>
      </c>
      <c r="D139" s="323"/>
      <c r="E139" s="324"/>
      <c r="F139" s="324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310"/>
      <c r="AC139" s="310"/>
      <c r="AD139" s="310"/>
      <c r="AE139" s="310"/>
      <c r="AF139" s="310"/>
    </row>
    <row r="140" spans="1:32" s="405" customFormat="1" ht="15">
      <c r="A140" s="319">
        <v>15</v>
      </c>
      <c r="B140" s="318"/>
      <c r="C140" s="318">
        <f t="shared" si="0"/>
        <v>0</v>
      </c>
      <c r="D140" s="323"/>
      <c r="E140" s="324"/>
      <c r="F140" s="324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310"/>
      <c r="AC140" s="310"/>
      <c r="AD140" s="310"/>
      <c r="AE140" s="310"/>
      <c r="AF140" s="310"/>
    </row>
    <row r="141" spans="1:32" s="405" customFormat="1" ht="15">
      <c r="A141" s="319">
        <v>16</v>
      </c>
      <c r="B141" s="318"/>
      <c r="C141" s="318">
        <f t="shared" si="0"/>
        <v>0</v>
      </c>
      <c r="D141" s="323"/>
      <c r="E141" s="324"/>
      <c r="F141" s="324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310"/>
      <c r="AC141" s="310"/>
      <c r="AD141" s="310"/>
      <c r="AE141" s="310"/>
      <c r="AF141" s="310"/>
    </row>
    <row r="142" spans="1:32" s="405" customFormat="1" ht="15">
      <c r="A142" s="319">
        <v>17</v>
      </c>
      <c r="B142" s="318"/>
      <c r="C142" s="318">
        <f t="shared" si="0"/>
        <v>0</v>
      </c>
      <c r="D142" s="323"/>
      <c r="E142" s="324"/>
      <c r="F142" s="324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310"/>
      <c r="AC142" s="310"/>
      <c r="AD142" s="310"/>
      <c r="AE142" s="310"/>
      <c r="AF142" s="310"/>
    </row>
    <row r="143" spans="1:32" s="405" customFormat="1" ht="15">
      <c r="A143" s="319">
        <v>18</v>
      </c>
      <c r="B143" s="318"/>
      <c r="C143" s="318">
        <f t="shared" si="0"/>
        <v>0</v>
      </c>
      <c r="D143" s="323"/>
      <c r="E143" s="324"/>
      <c r="F143" s="324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310"/>
      <c r="AC143" s="310"/>
      <c r="AD143" s="310"/>
      <c r="AE143" s="310"/>
      <c r="AF143" s="310"/>
    </row>
    <row r="144" spans="1:32" s="405" customFormat="1" ht="15">
      <c r="A144" s="319">
        <v>19</v>
      </c>
      <c r="B144" s="318"/>
      <c r="C144" s="318">
        <f t="shared" si="0"/>
        <v>0</v>
      </c>
      <c r="D144" s="323"/>
      <c r="E144" s="324"/>
      <c r="F144" s="324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310"/>
      <c r="AC144" s="310"/>
      <c r="AD144" s="310"/>
      <c r="AE144" s="310"/>
      <c r="AF144" s="310"/>
    </row>
    <row r="145" spans="1:32" s="405" customFormat="1" ht="15">
      <c r="A145" s="319">
        <v>20</v>
      </c>
      <c r="B145" s="318"/>
      <c r="C145" s="318">
        <f t="shared" si="0"/>
        <v>0</v>
      </c>
      <c r="D145" s="323"/>
      <c r="E145" s="324"/>
      <c r="F145" s="324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310"/>
      <c r="AC145" s="310"/>
      <c r="AD145" s="310"/>
      <c r="AE145" s="310"/>
      <c r="AF145" s="310"/>
    </row>
    <row r="146" spans="1:32" s="405" customFormat="1" ht="15">
      <c r="A146" s="319">
        <v>21</v>
      </c>
      <c r="B146" s="318"/>
      <c r="C146" s="318">
        <f t="shared" si="0"/>
        <v>0</v>
      </c>
      <c r="D146" s="323"/>
      <c r="E146" s="324"/>
      <c r="F146" s="324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310"/>
      <c r="AC146" s="310"/>
      <c r="AD146" s="310"/>
      <c r="AE146" s="310"/>
      <c r="AF146" s="310"/>
    </row>
    <row r="147" spans="1:32" s="405" customFormat="1" ht="15">
      <c r="A147" s="319">
        <v>22</v>
      </c>
      <c r="B147" s="318"/>
      <c r="C147" s="318">
        <f t="shared" si="0"/>
        <v>0</v>
      </c>
      <c r="D147" s="323"/>
      <c r="E147" s="324"/>
      <c r="F147" s="324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310"/>
      <c r="AC147" s="310"/>
      <c r="AD147" s="310"/>
      <c r="AE147" s="310"/>
      <c r="AF147" s="310"/>
    </row>
    <row r="148" spans="1:32" s="405" customFormat="1" ht="15">
      <c r="A148" s="319">
        <v>23</v>
      </c>
      <c r="B148" s="318"/>
      <c r="C148" s="318">
        <f t="shared" si="0"/>
        <v>0</v>
      </c>
      <c r="D148" s="323"/>
      <c r="E148" s="324"/>
      <c r="F148" s="324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310"/>
      <c r="AC148" s="310"/>
      <c r="AD148" s="310"/>
      <c r="AE148" s="310"/>
      <c r="AF148" s="310"/>
    </row>
    <row r="149" spans="1:32" s="405" customFormat="1" ht="15">
      <c r="A149" s="319">
        <v>24</v>
      </c>
      <c r="B149" s="318"/>
      <c r="C149" s="318">
        <f t="shared" si="0"/>
        <v>0</v>
      </c>
      <c r="D149" s="323"/>
      <c r="E149" s="324"/>
      <c r="F149" s="324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310"/>
      <c r="AC149" s="310"/>
      <c r="AD149" s="310"/>
      <c r="AE149" s="310"/>
      <c r="AF149" s="310"/>
    </row>
    <row r="150" spans="1:32" s="405" customFormat="1" ht="15">
      <c r="A150" s="319">
        <v>25</v>
      </c>
      <c r="B150" s="318"/>
      <c r="C150" s="318">
        <f t="shared" si="0"/>
        <v>0</v>
      </c>
      <c r="D150" s="323"/>
      <c r="E150" s="324"/>
      <c r="F150" s="324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310"/>
      <c r="AC150" s="310"/>
      <c r="AD150" s="310"/>
      <c r="AE150" s="310"/>
      <c r="AF150" s="310"/>
    </row>
    <row r="151" spans="1:32" s="405" customFormat="1" ht="15">
      <c r="A151" s="319">
        <v>26</v>
      </c>
      <c r="B151" s="318"/>
      <c r="C151" s="318">
        <f t="shared" si="0"/>
        <v>0</v>
      </c>
      <c r="D151" s="323"/>
      <c r="E151" s="324"/>
      <c r="F151" s="324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310"/>
      <c r="AC151" s="310"/>
      <c r="AD151" s="310"/>
      <c r="AE151" s="310"/>
      <c r="AF151" s="310"/>
    </row>
    <row r="152" spans="1:32" s="405" customFormat="1" ht="15">
      <c r="A152" s="319">
        <v>27</v>
      </c>
      <c r="B152" s="318"/>
      <c r="C152" s="318">
        <f t="shared" si="0"/>
        <v>0</v>
      </c>
      <c r="D152" s="324"/>
      <c r="E152" s="324"/>
      <c r="F152" s="324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310"/>
      <c r="AC152" s="310"/>
      <c r="AD152" s="310"/>
      <c r="AE152" s="310"/>
      <c r="AF152" s="310"/>
    </row>
    <row r="153" spans="1:32" s="405" customFormat="1" ht="15">
      <c r="A153" s="319">
        <v>28</v>
      </c>
      <c r="B153" s="318"/>
      <c r="C153" s="318">
        <f t="shared" si="0"/>
        <v>0</v>
      </c>
      <c r="D153" s="324"/>
      <c r="E153" s="324"/>
      <c r="F153" s="324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310"/>
      <c r="AC153" s="310"/>
      <c r="AD153" s="310"/>
      <c r="AE153" s="310"/>
      <c r="AF153" s="310"/>
    </row>
    <row r="154" spans="1:32" s="405" customFormat="1" ht="15">
      <c r="A154" s="319">
        <v>29</v>
      </c>
      <c r="B154" s="318"/>
      <c r="C154" s="318">
        <f t="shared" si="0"/>
        <v>0</v>
      </c>
      <c r="D154" s="323"/>
      <c r="E154" s="324"/>
      <c r="F154" s="324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310"/>
      <c r="AC154" s="310"/>
      <c r="AD154" s="310"/>
      <c r="AE154" s="310"/>
      <c r="AF154" s="310"/>
    </row>
    <row r="155" spans="1:32" s="405" customFormat="1" ht="15">
      <c r="A155" s="319">
        <v>30</v>
      </c>
      <c r="B155" s="318"/>
      <c r="C155" s="318">
        <f t="shared" si="0"/>
        <v>0</v>
      </c>
      <c r="D155" s="323"/>
      <c r="E155" s="324"/>
      <c r="F155" s="324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310"/>
      <c r="AC155" s="310"/>
      <c r="AD155" s="310"/>
      <c r="AE155" s="310"/>
      <c r="AF155" s="310"/>
    </row>
    <row r="156" spans="1:32" s="405" customFormat="1" ht="15">
      <c r="A156" s="319">
        <v>31</v>
      </c>
      <c r="B156" s="318"/>
      <c r="C156" s="318">
        <f t="shared" si="0"/>
        <v>0</v>
      </c>
      <c r="D156" s="323"/>
      <c r="E156" s="324"/>
      <c r="F156" s="324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310"/>
      <c r="AC156" s="310"/>
      <c r="AD156" s="310"/>
      <c r="AE156" s="310"/>
      <c r="AF156" s="310"/>
    </row>
    <row r="157" spans="1:32" s="405" customFormat="1" ht="15">
      <c r="A157" s="319">
        <v>32</v>
      </c>
      <c r="B157" s="318"/>
      <c r="C157" s="318">
        <f t="shared" si="0"/>
        <v>0</v>
      </c>
      <c r="D157" s="323"/>
      <c r="E157" s="324"/>
      <c r="F157" s="324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310"/>
      <c r="AC157" s="310"/>
      <c r="AD157" s="310"/>
      <c r="AE157" s="310"/>
      <c r="AF157" s="310"/>
    </row>
    <row r="158" spans="1:32" s="405" customFormat="1" ht="15">
      <c r="A158" s="319">
        <v>33</v>
      </c>
      <c r="B158" s="318"/>
      <c r="C158" s="318">
        <f t="shared" si="0"/>
        <v>0</v>
      </c>
      <c r="D158" s="323"/>
      <c r="E158" s="324"/>
      <c r="F158" s="324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  <c r="Z158" s="406"/>
      <c r="AA158" s="406"/>
      <c r="AB158" s="310"/>
      <c r="AC158" s="310"/>
      <c r="AD158" s="310"/>
      <c r="AE158" s="310"/>
      <c r="AF158" s="310"/>
    </row>
    <row r="159" spans="1:32" s="405" customFormat="1" ht="15">
      <c r="A159" s="319">
        <v>34</v>
      </c>
      <c r="B159" s="318"/>
      <c r="C159" s="318">
        <f t="shared" si="0"/>
        <v>0</v>
      </c>
      <c r="D159" s="323"/>
      <c r="E159" s="324"/>
      <c r="F159" s="324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310"/>
      <c r="AC159" s="310"/>
      <c r="AD159" s="310"/>
      <c r="AE159" s="310"/>
      <c r="AF159" s="310"/>
    </row>
    <row r="160" spans="1:32" s="405" customFormat="1" ht="15">
      <c r="A160" s="319">
        <v>35</v>
      </c>
      <c r="B160" s="318"/>
      <c r="C160" s="318">
        <f t="shared" si="0"/>
        <v>0</v>
      </c>
      <c r="D160" s="323"/>
      <c r="E160" s="324"/>
      <c r="F160" s="324"/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310"/>
      <c r="AC160" s="310"/>
      <c r="AD160" s="310"/>
      <c r="AE160" s="310"/>
      <c r="AF160" s="310"/>
    </row>
    <row r="161" spans="1:32" s="405" customFormat="1" ht="15">
      <c r="A161" s="319">
        <v>36</v>
      </c>
      <c r="B161" s="318"/>
      <c r="C161" s="318">
        <f t="shared" si="0"/>
        <v>0</v>
      </c>
      <c r="D161" s="323"/>
      <c r="E161" s="324"/>
      <c r="F161" s="324"/>
      <c r="G161" s="406"/>
      <c r="H161" s="406"/>
      <c r="I161" s="406"/>
      <c r="J161" s="406"/>
      <c r="K161" s="406"/>
      <c r="L161" s="406"/>
      <c r="M161" s="406"/>
      <c r="N161" s="406"/>
      <c r="O161" s="406"/>
      <c r="P161" s="406"/>
      <c r="Q161" s="406"/>
      <c r="R161" s="406"/>
      <c r="S161" s="406"/>
      <c r="T161" s="406"/>
      <c r="U161" s="406"/>
      <c r="V161" s="406"/>
      <c r="W161" s="406"/>
      <c r="X161" s="406"/>
      <c r="Y161" s="406"/>
      <c r="Z161" s="406"/>
      <c r="AA161" s="406"/>
      <c r="AB161" s="310"/>
      <c r="AC161" s="310"/>
      <c r="AD161" s="310"/>
      <c r="AE161" s="310"/>
      <c r="AF161" s="310"/>
    </row>
    <row r="162" spans="1:32" s="405" customFormat="1" ht="15">
      <c r="A162" s="319">
        <v>37</v>
      </c>
      <c r="B162" s="318"/>
      <c r="C162" s="318">
        <f t="shared" si="0"/>
        <v>0</v>
      </c>
      <c r="D162" s="323"/>
      <c r="E162" s="324"/>
      <c r="F162" s="324"/>
      <c r="G162" s="406"/>
      <c r="H162" s="406"/>
      <c r="I162" s="406"/>
      <c r="J162" s="406"/>
      <c r="K162" s="406"/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310"/>
      <c r="AC162" s="310"/>
      <c r="AD162" s="310"/>
      <c r="AE162" s="310"/>
      <c r="AF162" s="310"/>
    </row>
    <row r="163" spans="1:32" s="405" customFormat="1" ht="15">
      <c r="A163" s="319">
        <v>38</v>
      </c>
      <c r="B163" s="318"/>
      <c r="C163" s="318">
        <f t="shared" si="0"/>
        <v>0</v>
      </c>
      <c r="D163" s="323"/>
      <c r="E163" s="324"/>
      <c r="F163" s="324"/>
      <c r="G163" s="406"/>
      <c r="H163" s="406"/>
      <c r="I163" s="406"/>
      <c r="J163" s="406"/>
      <c r="K163" s="406"/>
      <c r="L163" s="406"/>
      <c r="M163" s="406"/>
      <c r="N163" s="406"/>
      <c r="O163" s="406"/>
      <c r="P163" s="406"/>
      <c r="Q163" s="406"/>
      <c r="R163" s="406"/>
      <c r="S163" s="406"/>
      <c r="T163" s="406"/>
      <c r="U163" s="406"/>
      <c r="V163" s="406"/>
      <c r="W163" s="406"/>
      <c r="X163" s="406"/>
      <c r="Y163" s="406"/>
      <c r="Z163" s="406"/>
      <c r="AA163" s="406"/>
      <c r="AB163" s="310"/>
      <c r="AC163" s="310"/>
      <c r="AD163" s="310"/>
      <c r="AE163" s="310"/>
      <c r="AF163" s="310"/>
    </row>
    <row r="164" spans="1:32" s="405" customFormat="1" ht="15">
      <c r="A164" s="319">
        <v>39</v>
      </c>
      <c r="B164" s="318"/>
      <c r="C164" s="318">
        <f t="shared" si="0"/>
        <v>0</v>
      </c>
      <c r="D164" s="323"/>
      <c r="E164" s="324"/>
      <c r="F164" s="324"/>
      <c r="G164" s="406"/>
      <c r="H164" s="406"/>
      <c r="I164" s="406"/>
      <c r="J164" s="406"/>
      <c r="K164" s="406"/>
      <c r="L164" s="406"/>
      <c r="M164" s="406"/>
      <c r="N164" s="406"/>
      <c r="O164" s="406"/>
      <c r="P164" s="406"/>
      <c r="Q164" s="406"/>
      <c r="R164" s="406"/>
      <c r="S164" s="406"/>
      <c r="T164" s="406"/>
      <c r="U164" s="406"/>
      <c r="V164" s="406"/>
      <c r="W164" s="406"/>
      <c r="X164" s="406"/>
      <c r="Y164" s="406"/>
      <c r="Z164" s="406"/>
      <c r="AA164" s="406"/>
      <c r="AB164" s="310"/>
      <c r="AC164" s="310"/>
      <c r="AD164" s="310"/>
      <c r="AE164" s="310"/>
      <c r="AF164" s="310"/>
    </row>
    <row r="165" spans="1:32" s="405" customFormat="1" ht="15">
      <c r="A165" s="319">
        <v>40</v>
      </c>
      <c r="B165" s="318"/>
      <c r="C165" s="318">
        <f t="shared" si="0"/>
        <v>0</v>
      </c>
      <c r="D165" s="323"/>
      <c r="E165" s="324"/>
      <c r="F165" s="324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310"/>
      <c r="AC165" s="310"/>
      <c r="AD165" s="310"/>
      <c r="AE165" s="310"/>
      <c r="AF165" s="310"/>
    </row>
    <row r="166" spans="1:32" s="405" customFormat="1" ht="15">
      <c r="A166" s="319">
        <v>41</v>
      </c>
      <c r="B166" s="318"/>
      <c r="C166" s="318">
        <f t="shared" si="0"/>
        <v>0</v>
      </c>
      <c r="D166" s="323"/>
      <c r="E166" s="324"/>
      <c r="F166" s="324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  <c r="S166" s="406"/>
      <c r="T166" s="406"/>
      <c r="U166" s="406"/>
      <c r="V166" s="406"/>
      <c r="W166" s="406"/>
      <c r="X166" s="406"/>
      <c r="Y166" s="406"/>
      <c r="Z166" s="406"/>
      <c r="AA166" s="406"/>
      <c r="AB166" s="310"/>
      <c r="AC166" s="310"/>
      <c r="AD166" s="310"/>
      <c r="AE166" s="310"/>
      <c r="AF166" s="310"/>
    </row>
    <row r="167" spans="1:32" s="405" customFormat="1" ht="15">
      <c r="A167" s="319">
        <v>42</v>
      </c>
      <c r="B167" s="318"/>
      <c r="C167" s="318">
        <f t="shared" si="0"/>
        <v>0</v>
      </c>
      <c r="D167" s="323"/>
      <c r="E167" s="324"/>
      <c r="F167" s="324"/>
      <c r="G167" s="406"/>
      <c r="H167" s="406"/>
      <c r="I167" s="406"/>
      <c r="J167" s="406"/>
      <c r="K167" s="406"/>
      <c r="L167" s="406"/>
      <c r="M167" s="406"/>
      <c r="N167" s="406"/>
      <c r="O167" s="406"/>
      <c r="P167" s="406"/>
      <c r="Q167" s="406"/>
      <c r="R167" s="406"/>
      <c r="S167" s="406"/>
      <c r="T167" s="406"/>
      <c r="U167" s="406"/>
      <c r="V167" s="406"/>
      <c r="W167" s="406"/>
      <c r="X167" s="406"/>
      <c r="Y167" s="406"/>
      <c r="Z167" s="406"/>
      <c r="AA167" s="406"/>
      <c r="AB167" s="310"/>
      <c r="AC167" s="310"/>
      <c r="AD167" s="310"/>
      <c r="AE167" s="310"/>
      <c r="AF167" s="310"/>
    </row>
    <row r="168" spans="1:32" s="405" customFormat="1" ht="15">
      <c r="A168" s="319">
        <v>43</v>
      </c>
      <c r="B168" s="318"/>
      <c r="C168" s="318">
        <f t="shared" si="0"/>
        <v>0</v>
      </c>
      <c r="D168" s="323"/>
      <c r="E168" s="324"/>
      <c r="F168" s="324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  <c r="S168" s="406"/>
      <c r="T168" s="406"/>
      <c r="U168" s="406"/>
      <c r="V168" s="406"/>
      <c r="W168" s="406"/>
      <c r="X168" s="406"/>
      <c r="Y168" s="406"/>
      <c r="Z168" s="406"/>
      <c r="AA168" s="406"/>
      <c r="AB168" s="310"/>
      <c r="AC168" s="310"/>
      <c r="AD168" s="310"/>
      <c r="AE168" s="310"/>
      <c r="AF168" s="310"/>
    </row>
    <row r="169" spans="1:32" s="405" customFormat="1" ht="15">
      <c r="A169" s="319">
        <v>44</v>
      </c>
      <c r="B169" s="318"/>
      <c r="C169" s="318">
        <f t="shared" si="0"/>
        <v>0</v>
      </c>
      <c r="D169" s="323"/>
      <c r="E169" s="324"/>
      <c r="F169" s="324"/>
      <c r="G169" s="406"/>
      <c r="H169" s="406"/>
      <c r="I169" s="406"/>
      <c r="J169" s="406"/>
      <c r="K169" s="406"/>
      <c r="L169" s="406"/>
      <c r="M169" s="406"/>
      <c r="N169" s="406"/>
      <c r="O169" s="406"/>
      <c r="P169" s="406"/>
      <c r="Q169" s="406"/>
      <c r="R169" s="406"/>
      <c r="S169" s="406"/>
      <c r="T169" s="406"/>
      <c r="U169" s="406"/>
      <c r="V169" s="406"/>
      <c r="W169" s="406"/>
      <c r="X169" s="406"/>
      <c r="Y169" s="406"/>
      <c r="Z169" s="406"/>
      <c r="AA169" s="406"/>
      <c r="AB169" s="310"/>
      <c r="AC169" s="310"/>
      <c r="AD169" s="310"/>
      <c r="AE169" s="310"/>
      <c r="AF169" s="310"/>
    </row>
    <row r="170" spans="1:32" s="405" customFormat="1" ht="15">
      <c r="A170" s="319">
        <v>45</v>
      </c>
      <c r="B170" s="318"/>
      <c r="C170" s="318">
        <f t="shared" si="0"/>
        <v>0</v>
      </c>
      <c r="D170" s="323"/>
      <c r="E170" s="324"/>
      <c r="F170" s="324"/>
      <c r="G170" s="406"/>
      <c r="H170" s="406"/>
      <c r="I170" s="406"/>
      <c r="J170" s="406"/>
      <c r="K170" s="406"/>
      <c r="L170" s="406"/>
      <c r="M170" s="406"/>
      <c r="N170" s="406"/>
      <c r="O170" s="406"/>
      <c r="P170" s="406"/>
      <c r="Q170" s="406"/>
      <c r="R170" s="406"/>
      <c r="S170" s="406"/>
      <c r="T170" s="406"/>
      <c r="U170" s="406"/>
      <c r="V170" s="406"/>
      <c r="W170" s="406"/>
      <c r="X170" s="406"/>
      <c r="Y170" s="406"/>
      <c r="Z170" s="406"/>
      <c r="AA170" s="406"/>
      <c r="AB170" s="310"/>
      <c r="AC170" s="310"/>
      <c r="AD170" s="310"/>
      <c r="AE170" s="310"/>
      <c r="AF170" s="310"/>
    </row>
    <row r="171" spans="1:32" s="405" customFormat="1" ht="15">
      <c r="A171" s="319">
        <v>46</v>
      </c>
      <c r="B171" s="318"/>
      <c r="C171" s="318">
        <f t="shared" si="0"/>
        <v>0</v>
      </c>
      <c r="D171" s="323"/>
      <c r="E171" s="324"/>
      <c r="F171" s="324"/>
      <c r="G171" s="406"/>
      <c r="H171" s="406"/>
      <c r="I171" s="406"/>
      <c r="J171" s="406"/>
      <c r="K171" s="406"/>
      <c r="L171" s="406"/>
      <c r="M171" s="406"/>
      <c r="N171" s="406"/>
      <c r="O171" s="406"/>
      <c r="P171" s="406"/>
      <c r="Q171" s="406"/>
      <c r="R171" s="406"/>
      <c r="S171" s="406"/>
      <c r="T171" s="406"/>
      <c r="U171" s="406"/>
      <c r="V171" s="406"/>
      <c r="W171" s="406"/>
      <c r="X171" s="406"/>
      <c r="Y171" s="406"/>
      <c r="Z171" s="406"/>
      <c r="AA171" s="406"/>
      <c r="AB171" s="310"/>
      <c r="AC171" s="310"/>
      <c r="AD171" s="310"/>
      <c r="AE171" s="310"/>
      <c r="AF171" s="310"/>
    </row>
    <row r="172" spans="1:32" s="405" customFormat="1" ht="15">
      <c r="A172" s="319">
        <v>47</v>
      </c>
      <c r="B172" s="318"/>
      <c r="C172" s="318">
        <f t="shared" si="0"/>
        <v>0</v>
      </c>
      <c r="D172" s="323"/>
      <c r="E172" s="324"/>
      <c r="F172" s="324"/>
      <c r="G172" s="406"/>
      <c r="H172" s="406"/>
      <c r="I172" s="406"/>
      <c r="J172" s="406"/>
      <c r="K172" s="406"/>
      <c r="L172" s="406"/>
      <c r="M172" s="406"/>
      <c r="N172" s="406"/>
      <c r="O172" s="406"/>
      <c r="P172" s="406"/>
      <c r="Q172" s="406"/>
      <c r="R172" s="406"/>
      <c r="S172" s="406"/>
      <c r="T172" s="406"/>
      <c r="U172" s="406"/>
      <c r="V172" s="406"/>
      <c r="W172" s="406"/>
      <c r="X172" s="406"/>
      <c r="Y172" s="406"/>
      <c r="Z172" s="406"/>
      <c r="AA172" s="406"/>
      <c r="AB172" s="310"/>
      <c r="AC172" s="310"/>
      <c r="AD172" s="310"/>
      <c r="AE172" s="310"/>
      <c r="AF172" s="310"/>
    </row>
    <row r="173" spans="1:32" s="405" customFormat="1" ht="15">
      <c r="A173" s="319">
        <v>48</v>
      </c>
      <c r="B173" s="318"/>
      <c r="C173" s="318">
        <f t="shared" si="0"/>
        <v>0</v>
      </c>
      <c r="D173" s="323"/>
      <c r="E173" s="324"/>
      <c r="F173" s="324"/>
      <c r="G173" s="406"/>
      <c r="H173" s="406"/>
      <c r="I173" s="406"/>
      <c r="J173" s="406"/>
      <c r="K173" s="406"/>
      <c r="L173" s="406"/>
      <c r="M173" s="406"/>
      <c r="N173" s="406"/>
      <c r="O173" s="406"/>
      <c r="P173" s="406"/>
      <c r="Q173" s="406"/>
      <c r="R173" s="406"/>
      <c r="S173" s="406"/>
      <c r="T173" s="406"/>
      <c r="U173" s="406"/>
      <c r="V173" s="406"/>
      <c r="W173" s="406"/>
      <c r="X173" s="406"/>
      <c r="Y173" s="406"/>
      <c r="Z173" s="406"/>
      <c r="AA173" s="406"/>
      <c r="AB173" s="310"/>
      <c r="AC173" s="310"/>
      <c r="AD173" s="310"/>
      <c r="AE173" s="310"/>
      <c r="AF173" s="310"/>
    </row>
    <row r="174" spans="1:32" s="405" customFormat="1" ht="15">
      <c r="A174" s="319">
        <v>49</v>
      </c>
      <c r="B174" s="318"/>
      <c r="C174" s="318">
        <f t="shared" si="0"/>
        <v>0</v>
      </c>
      <c r="D174" s="323"/>
      <c r="E174" s="324"/>
      <c r="F174" s="324"/>
      <c r="G174" s="406"/>
      <c r="H174" s="406"/>
      <c r="I174" s="406"/>
      <c r="J174" s="406"/>
      <c r="K174" s="406"/>
      <c r="L174" s="406"/>
      <c r="M174" s="406"/>
      <c r="N174" s="406"/>
      <c r="O174" s="406"/>
      <c r="P174" s="406"/>
      <c r="Q174" s="406"/>
      <c r="R174" s="406"/>
      <c r="S174" s="406"/>
      <c r="T174" s="406"/>
      <c r="U174" s="406"/>
      <c r="V174" s="406"/>
      <c r="W174" s="406"/>
      <c r="X174" s="406"/>
      <c r="Y174" s="406"/>
      <c r="Z174" s="406"/>
      <c r="AA174" s="406"/>
      <c r="AB174" s="310"/>
      <c r="AC174" s="310"/>
      <c r="AD174" s="310"/>
      <c r="AE174" s="310"/>
      <c r="AF174" s="310"/>
    </row>
    <row r="175" spans="1:32" s="405" customFormat="1" ht="15">
      <c r="A175" s="319">
        <v>50</v>
      </c>
      <c r="B175" s="318"/>
      <c r="C175" s="318">
        <f t="shared" si="0"/>
        <v>0</v>
      </c>
      <c r="D175" s="323"/>
      <c r="E175" s="324"/>
      <c r="F175" s="324"/>
      <c r="G175" s="406"/>
      <c r="H175" s="406"/>
      <c r="I175" s="406"/>
      <c r="J175" s="40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310"/>
      <c r="AC175" s="310"/>
      <c r="AD175" s="310"/>
      <c r="AE175" s="310"/>
      <c r="AF175" s="310"/>
    </row>
    <row r="176" spans="1:32" s="405" customFormat="1" ht="15">
      <c r="A176" s="319">
        <v>51</v>
      </c>
      <c r="B176" s="318"/>
      <c r="C176" s="318">
        <f t="shared" si="0"/>
        <v>0</v>
      </c>
      <c r="D176" s="323"/>
      <c r="E176" s="324"/>
      <c r="F176" s="324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310"/>
      <c r="AC176" s="310"/>
      <c r="AD176" s="310"/>
      <c r="AE176" s="310"/>
      <c r="AF176" s="310"/>
    </row>
    <row r="177" spans="1:32" s="405" customFormat="1" ht="15">
      <c r="A177" s="319">
        <v>52</v>
      </c>
      <c r="B177" s="318"/>
      <c r="C177" s="318">
        <f t="shared" si="0"/>
        <v>0</v>
      </c>
      <c r="D177" s="323"/>
      <c r="E177" s="324"/>
      <c r="F177" s="324"/>
      <c r="G177" s="406"/>
      <c r="H177" s="406"/>
      <c r="I177" s="406"/>
      <c r="J177" s="40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310"/>
      <c r="AC177" s="310"/>
      <c r="AD177" s="310"/>
      <c r="AE177" s="310"/>
      <c r="AF177" s="310"/>
    </row>
    <row r="178" spans="1:32" s="405" customFormat="1" ht="15">
      <c r="A178" s="319">
        <v>53</v>
      </c>
      <c r="B178" s="318"/>
      <c r="C178" s="318">
        <f t="shared" si="0"/>
        <v>0</v>
      </c>
      <c r="D178" s="323"/>
      <c r="E178" s="324"/>
      <c r="F178" s="324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406"/>
      <c r="AA178" s="406"/>
      <c r="AB178" s="310"/>
      <c r="AC178" s="310"/>
      <c r="AD178" s="310"/>
      <c r="AE178" s="310"/>
      <c r="AF178" s="310"/>
    </row>
    <row r="179" spans="1:32" s="405" customFormat="1" ht="15">
      <c r="A179" s="319">
        <v>54</v>
      </c>
      <c r="B179" s="318"/>
      <c r="C179" s="318">
        <f t="shared" si="0"/>
        <v>0</v>
      </c>
      <c r="D179" s="323"/>
      <c r="E179" s="324"/>
      <c r="F179" s="324"/>
      <c r="G179" s="406"/>
      <c r="H179" s="406"/>
      <c r="I179" s="406"/>
      <c r="J179" s="406"/>
      <c r="K179" s="406"/>
      <c r="L179" s="406"/>
      <c r="M179" s="406"/>
      <c r="N179" s="406"/>
      <c r="O179" s="406"/>
      <c r="P179" s="406"/>
      <c r="Q179" s="406"/>
      <c r="R179" s="406"/>
      <c r="S179" s="406"/>
      <c r="T179" s="406"/>
      <c r="U179" s="406"/>
      <c r="V179" s="406"/>
      <c r="W179" s="406"/>
      <c r="X179" s="406"/>
      <c r="Y179" s="406"/>
      <c r="Z179" s="406"/>
      <c r="AA179" s="406"/>
      <c r="AB179" s="310"/>
      <c r="AC179" s="310"/>
      <c r="AD179" s="310"/>
      <c r="AE179" s="310"/>
      <c r="AF179" s="310"/>
    </row>
    <row r="180" spans="1:32" s="405" customFormat="1" ht="15">
      <c r="A180" s="319">
        <v>55</v>
      </c>
      <c r="B180" s="318"/>
      <c r="C180" s="318">
        <f t="shared" si="0"/>
        <v>0</v>
      </c>
      <c r="D180" s="324"/>
      <c r="E180" s="324"/>
      <c r="F180" s="324"/>
      <c r="G180" s="406"/>
      <c r="H180" s="406"/>
      <c r="I180" s="406"/>
      <c r="J180" s="406"/>
      <c r="K180" s="406"/>
      <c r="L180" s="406"/>
      <c r="M180" s="406"/>
      <c r="N180" s="406"/>
      <c r="O180" s="406"/>
      <c r="P180" s="406"/>
      <c r="Q180" s="406"/>
      <c r="R180" s="406"/>
      <c r="S180" s="406"/>
      <c r="T180" s="406"/>
      <c r="U180" s="406"/>
      <c r="V180" s="406"/>
      <c r="W180" s="406"/>
      <c r="X180" s="406"/>
      <c r="Y180" s="406"/>
      <c r="Z180" s="406"/>
      <c r="AA180" s="406"/>
      <c r="AB180" s="310"/>
      <c r="AC180" s="310"/>
      <c r="AD180" s="310"/>
      <c r="AE180" s="310"/>
      <c r="AF180" s="310"/>
    </row>
    <row r="181" spans="1:32" s="405" customFormat="1" ht="15">
      <c r="A181" s="319">
        <v>56</v>
      </c>
      <c r="B181" s="318"/>
      <c r="C181" s="318">
        <f t="shared" si="0"/>
        <v>0</v>
      </c>
      <c r="D181" s="324"/>
      <c r="E181" s="324"/>
      <c r="F181" s="324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310"/>
      <c r="AC181" s="310"/>
      <c r="AD181" s="310"/>
      <c r="AE181" s="310"/>
      <c r="AF181" s="310"/>
    </row>
    <row r="182" spans="1:32" s="405" customFormat="1" ht="15">
      <c r="A182" s="319">
        <v>57</v>
      </c>
      <c r="B182" s="318"/>
      <c r="C182" s="318">
        <f t="shared" si="0"/>
        <v>0</v>
      </c>
      <c r="D182" s="323"/>
      <c r="E182" s="324"/>
      <c r="F182" s="324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310"/>
      <c r="AC182" s="310"/>
      <c r="AD182" s="310"/>
      <c r="AE182" s="310"/>
      <c r="AF182" s="310"/>
    </row>
    <row r="183" spans="1:32" s="405" customFormat="1" ht="15">
      <c r="A183" s="319">
        <v>58</v>
      </c>
      <c r="B183" s="318"/>
      <c r="C183" s="318">
        <f t="shared" si="0"/>
        <v>0</v>
      </c>
      <c r="D183" s="323"/>
      <c r="E183" s="324"/>
      <c r="F183" s="324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310"/>
      <c r="AC183" s="310"/>
      <c r="AD183" s="310"/>
      <c r="AE183" s="310"/>
      <c r="AF183" s="310"/>
    </row>
    <row r="184" spans="1:32" s="405" customFormat="1" ht="15">
      <c r="A184" s="319">
        <v>59</v>
      </c>
      <c r="B184" s="318"/>
      <c r="C184" s="318">
        <f t="shared" si="0"/>
        <v>0</v>
      </c>
      <c r="D184" s="323"/>
      <c r="E184" s="324"/>
      <c r="F184" s="324"/>
      <c r="G184" s="406"/>
      <c r="H184" s="406"/>
      <c r="I184" s="406"/>
      <c r="J184" s="406"/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  <c r="AA184" s="406"/>
      <c r="AB184" s="310"/>
      <c r="AC184" s="310"/>
      <c r="AD184" s="310"/>
      <c r="AE184" s="310"/>
      <c r="AF184" s="310"/>
    </row>
    <row r="185" spans="1:32" s="405" customFormat="1" ht="15">
      <c r="A185" s="319">
        <v>60</v>
      </c>
      <c r="B185" s="318"/>
      <c r="C185" s="318">
        <f t="shared" si="0"/>
        <v>0</v>
      </c>
      <c r="D185" s="323"/>
      <c r="E185" s="324"/>
      <c r="F185" s="324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310"/>
      <c r="AC185" s="310"/>
      <c r="AD185" s="310"/>
      <c r="AE185" s="310"/>
      <c r="AF185" s="310"/>
    </row>
    <row r="186" spans="1:32" s="405" customFormat="1" ht="15">
      <c r="A186" s="319">
        <v>61</v>
      </c>
      <c r="B186" s="318"/>
      <c r="C186" s="318">
        <f t="shared" si="0"/>
        <v>0</v>
      </c>
      <c r="D186" s="323"/>
      <c r="E186" s="324"/>
      <c r="F186" s="324"/>
      <c r="G186" s="406"/>
      <c r="H186" s="406"/>
      <c r="I186" s="406"/>
      <c r="J186" s="406"/>
      <c r="K186" s="406"/>
      <c r="L186" s="406"/>
      <c r="M186" s="406"/>
      <c r="N186" s="406"/>
      <c r="O186" s="406"/>
      <c r="P186" s="406"/>
      <c r="Q186" s="406"/>
      <c r="R186" s="406"/>
      <c r="S186" s="406"/>
      <c r="T186" s="406"/>
      <c r="U186" s="406"/>
      <c r="V186" s="406"/>
      <c r="W186" s="406"/>
      <c r="X186" s="406"/>
      <c r="Y186" s="406"/>
      <c r="Z186" s="406"/>
      <c r="AA186" s="406"/>
      <c r="AB186" s="310"/>
      <c r="AC186" s="310"/>
      <c r="AD186" s="310"/>
      <c r="AE186" s="310"/>
      <c r="AF186" s="310"/>
    </row>
    <row r="187" spans="1:32" s="405" customFormat="1" ht="15">
      <c r="A187" s="319">
        <v>62</v>
      </c>
      <c r="B187" s="318"/>
      <c r="C187" s="318">
        <f t="shared" si="0"/>
        <v>0</v>
      </c>
      <c r="D187" s="323"/>
      <c r="E187" s="324"/>
      <c r="F187" s="324"/>
      <c r="G187" s="406"/>
      <c r="H187" s="406"/>
      <c r="I187" s="406"/>
      <c r="J187" s="406"/>
      <c r="K187" s="406"/>
      <c r="L187" s="406"/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  <c r="AA187" s="406"/>
      <c r="AB187" s="310"/>
      <c r="AC187" s="310"/>
      <c r="AD187" s="310"/>
      <c r="AE187" s="310"/>
      <c r="AF187" s="310"/>
    </row>
    <row r="188" spans="1:32" s="405" customFormat="1" ht="15">
      <c r="A188" s="319">
        <v>63</v>
      </c>
      <c r="B188" s="318"/>
      <c r="C188" s="318">
        <f t="shared" si="0"/>
        <v>0</v>
      </c>
      <c r="D188" s="323"/>
      <c r="E188" s="324"/>
      <c r="F188" s="324"/>
      <c r="G188" s="406"/>
      <c r="H188" s="406"/>
      <c r="I188" s="406"/>
      <c r="J188" s="406"/>
      <c r="K188" s="406"/>
      <c r="L188" s="406"/>
      <c r="M188" s="406"/>
      <c r="N188" s="406"/>
      <c r="O188" s="406"/>
      <c r="P188" s="406"/>
      <c r="Q188" s="406"/>
      <c r="R188" s="406"/>
      <c r="S188" s="406"/>
      <c r="T188" s="406"/>
      <c r="U188" s="406"/>
      <c r="V188" s="406"/>
      <c r="W188" s="406"/>
      <c r="X188" s="406"/>
      <c r="Y188" s="406"/>
      <c r="Z188" s="406"/>
      <c r="AA188" s="406"/>
      <c r="AB188" s="310"/>
      <c r="AC188" s="310"/>
      <c r="AD188" s="310"/>
      <c r="AE188" s="310"/>
      <c r="AF188" s="310"/>
    </row>
    <row r="189" spans="1:32" s="405" customFormat="1" ht="15">
      <c r="A189" s="319">
        <v>64</v>
      </c>
      <c r="B189" s="318"/>
      <c r="C189" s="318">
        <f t="shared" si="0"/>
        <v>0</v>
      </c>
      <c r="D189" s="323"/>
      <c r="E189" s="324"/>
      <c r="F189" s="324"/>
      <c r="G189" s="406"/>
      <c r="H189" s="406"/>
      <c r="I189" s="406"/>
      <c r="J189" s="406"/>
      <c r="K189" s="406"/>
      <c r="L189" s="406"/>
      <c r="M189" s="406"/>
      <c r="N189" s="406"/>
      <c r="O189" s="406"/>
      <c r="P189" s="406"/>
      <c r="Q189" s="406"/>
      <c r="R189" s="406"/>
      <c r="S189" s="406"/>
      <c r="T189" s="406"/>
      <c r="U189" s="406"/>
      <c r="V189" s="406"/>
      <c r="W189" s="406"/>
      <c r="X189" s="406"/>
      <c r="Y189" s="406"/>
      <c r="Z189" s="406"/>
      <c r="AA189" s="406"/>
      <c r="AB189" s="310"/>
      <c r="AC189" s="310"/>
      <c r="AD189" s="310"/>
      <c r="AE189" s="310"/>
      <c r="AF189" s="310"/>
    </row>
    <row r="190" spans="1:32" s="405" customFormat="1" ht="15">
      <c r="A190" s="319">
        <v>65</v>
      </c>
      <c r="B190" s="318"/>
      <c r="C190" s="318">
        <f t="shared" si="0"/>
        <v>0</v>
      </c>
      <c r="D190" s="323"/>
      <c r="E190" s="324"/>
      <c r="F190" s="324"/>
      <c r="G190" s="406"/>
      <c r="H190" s="406"/>
      <c r="I190" s="406"/>
      <c r="J190" s="406"/>
      <c r="K190" s="406"/>
      <c r="L190" s="406"/>
      <c r="M190" s="406"/>
      <c r="N190" s="406"/>
      <c r="O190" s="406"/>
      <c r="P190" s="406"/>
      <c r="Q190" s="406"/>
      <c r="R190" s="406"/>
      <c r="S190" s="406"/>
      <c r="T190" s="406"/>
      <c r="U190" s="406"/>
      <c r="V190" s="406"/>
      <c r="W190" s="406"/>
      <c r="X190" s="406"/>
      <c r="Y190" s="406"/>
      <c r="Z190" s="406"/>
      <c r="AA190" s="406"/>
      <c r="AB190" s="310"/>
      <c r="AC190" s="310"/>
      <c r="AD190" s="310"/>
      <c r="AE190" s="310"/>
      <c r="AF190" s="310"/>
    </row>
    <row r="191" spans="1:32" s="405" customFormat="1" ht="15">
      <c r="A191" s="319">
        <v>66</v>
      </c>
      <c r="B191" s="318"/>
      <c r="C191" s="318">
        <f t="shared" ref="C191:C244" si="1">C69</f>
        <v>0</v>
      </c>
      <c r="D191" s="323"/>
      <c r="E191" s="324"/>
      <c r="F191" s="324"/>
      <c r="G191" s="406"/>
      <c r="H191" s="406"/>
      <c r="I191" s="406"/>
      <c r="J191" s="406"/>
      <c r="K191" s="406"/>
      <c r="L191" s="406"/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  <c r="AA191" s="406"/>
      <c r="AB191" s="310"/>
      <c r="AC191" s="310"/>
      <c r="AD191" s="310"/>
      <c r="AE191" s="310"/>
      <c r="AF191" s="310"/>
    </row>
    <row r="192" spans="1:32" s="405" customFormat="1" ht="15">
      <c r="A192" s="319">
        <v>67</v>
      </c>
      <c r="B192" s="318"/>
      <c r="C192" s="318">
        <f t="shared" si="1"/>
        <v>0</v>
      </c>
      <c r="D192" s="323"/>
      <c r="E192" s="324"/>
      <c r="F192" s="324"/>
      <c r="G192" s="406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406"/>
      <c r="U192" s="406"/>
      <c r="V192" s="406"/>
      <c r="W192" s="406"/>
      <c r="X192" s="406"/>
      <c r="Y192" s="406"/>
      <c r="Z192" s="406"/>
      <c r="AA192" s="406"/>
      <c r="AB192" s="310"/>
      <c r="AC192" s="310"/>
      <c r="AD192" s="310"/>
      <c r="AE192" s="310"/>
      <c r="AF192" s="310"/>
    </row>
    <row r="193" spans="1:32" s="405" customFormat="1" ht="15">
      <c r="A193" s="319">
        <v>68</v>
      </c>
      <c r="B193" s="318"/>
      <c r="C193" s="318">
        <f t="shared" si="1"/>
        <v>0</v>
      </c>
      <c r="D193" s="323"/>
      <c r="E193" s="324"/>
      <c r="F193" s="324"/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  <c r="AA193" s="406"/>
      <c r="AB193" s="310"/>
      <c r="AC193" s="310"/>
      <c r="AD193" s="310"/>
      <c r="AE193" s="310"/>
      <c r="AF193" s="310"/>
    </row>
    <row r="194" spans="1:32" s="405" customFormat="1" ht="15">
      <c r="A194" s="319">
        <v>69</v>
      </c>
      <c r="B194" s="318"/>
      <c r="C194" s="318">
        <f t="shared" si="1"/>
        <v>0</v>
      </c>
      <c r="D194" s="323"/>
      <c r="E194" s="324"/>
      <c r="F194" s="324"/>
      <c r="G194" s="406"/>
      <c r="H194" s="406"/>
      <c r="I194" s="406"/>
      <c r="J194" s="406"/>
      <c r="K194" s="406"/>
      <c r="L194" s="406"/>
      <c r="M194" s="406"/>
      <c r="N194" s="406"/>
      <c r="O194" s="406"/>
      <c r="P194" s="406"/>
      <c r="Q194" s="406"/>
      <c r="R194" s="406"/>
      <c r="S194" s="406"/>
      <c r="T194" s="406"/>
      <c r="U194" s="406"/>
      <c r="V194" s="406"/>
      <c r="W194" s="406"/>
      <c r="X194" s="406"/>
      <c r="Y194" s="406"/>
      <c r="Z194" s="406"/>
      <c r="AA194" s="406"/>
      <c r="AB194" s="310"/>
      <c r="AC194" s="310"/>
      <c r="AD194" s="310"/>
      <c r="AE194" s="310"/>
      <c r="AF194" s="310"/>
    </row>
    <row r="195" spans="1:32" s="405" customFormat="1" ht="15">
      <c r="A195" s="319">
        <v>70</v>
      </c>
      <c r="B195" s="318"/>
      <c r="C195" s="318">
        <f t="shared" si="1"/>
        <v>0</v>
      </c>
      <c r="D195" s="323"/>
      <c r="E195" s="324"/>
      <c r="F195" s="324"/>
      <c r="G195" s="406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406"/>
      <c r="U195" s="406"/>
      <c r="V195" s="406"/>
      <c r="W195" s="406"/>
      <c r="X195" s="406"/>
      <c r="Y195" s="406"/>
      <c r="Z195" s="406"/>
      <c r="AA195" s="406"/>
      <c r="AB195" s="310"/>
      <c r="AC195" s="310"/>
      <c r="AD195" s="310"/>
      <c r="AE195" s="310"/>
      <c r="AF195" s="310"/>
    </row>
    <row r="196" spans="1:32" s="405" customFormat="1" ht="15">
      <c r="A196" s="319">
        <v>71</v>
      </c>
      <c r="B196" s="318"/>
      <c r="C196" s="318">
        <f t="shared" si="1"/>
        <v>0</v>
      </c>
      <c r="D196" s="323"/>
      <c r="E196" s="324"/>
      <c r="F196" s="324"/>
      <c r="G196" s="406"/>
      <c r="H196" s="406"/>
      <c r="I196" s="406"/>
      <c r="J196" s="406"/>
      <c r="K196" s="406"/>
      <c r="L196" s="406"/>
      <c r="M196" s="406"/>
      <c r="N196" s="406"/>
      <c r="O196" s="406"/>
      <c r="P196" s="406"/>
      <c r="Q196" s="406"/>
      <c r="R196" s="406"/>
      <c r="S196" s="406"/>
      <c r="T196" s="406"/>
      <c r="U196" s="406"/>
      <c r="V196" s="406"/>
      <c r="W196" s="406"/>
      <c r="X196" s="406"/>
      <c r="Y196" s="406"/>
      <c r="Z196" s="406"/>
      <c r="AA196" s="406"/>
      <c r="AB196" s="310"/>
      <c r="AC196" s="310"/>
      <c r="AD196" s="310"/>
      <c r="AE196" s="310"/>
      <c r="AF196" s="310"/>
    </row>
    <row r="197" spans="1:32" s="405" customFormat="1" ht="15">
      <c r="A197" s="319">
        <v>72</v>
      </c>
      <c r="B197" s="318"/>
      <c r="C197" s="318">
        <f t="shared" si="1"/>
        <v>0</v>
      </c>
      <c r="D197" s="323"/>
      <c r="E197" s="324"/>
      <c r="F197" s="324"/>
      <c r="G197" s="406"/>
      <c r="H197" s="406"/>
      <c r="I197" s="406"/>
      <c r="J197" s="406"/>
      <c r="K197" s="406"/>
      <c r="L197" s="406"/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  <c r="AA197" s="406"/>
      <c r="AB197" s="310"/>
      <c r="AC197" s="310"/>
      <c r="AD197" s="310"/>
      <c r="AE197" s="310"/>
      <c r="AF197" s="310"/>
    </row>
    <row r="198" spans="1:32" s="405" customFormat="1" ht="15">
      <c r="A198" s="319">
        <v>73</v>
      </c>
      <c r="B198" s="318"/>
      <c r="C198" s="318">
        <f t="shared" si="1"/>
        <v>0</v>
      </c>
      <c r="D198" s="323"/>
      <c r="E198" s="324"/>
      <c r="F198" s="324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  <c r="AA198" s="406"/>
      <c r="AB198" s="310"/>
      <c r="AC198" s="310"/>
      <c r="AD198" s="310"/>
      <c r="AE198" s="310"/>
      <c r="AF198" s="310"/>
    </row>
    <row r="199" spans="1:32" s="405" customFormat="1" ht="15">
      <c r="A199" s="319">
        <v>74</v>
      </c>
      <c r="B199" s="318"/>
      <c r="C199" s="318">
        <f t="shared" si="1"/>
        <v>0</v>
      </c>
      <c r="D199" s="323"/>
      <c r="E199" s="324"/>
      <c r="F199" s="324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  <c r="AA199" s="406"/>
      <c r="AB199" s="310"/>
      <c r="AC199" s="310"/>
      <c r="AD199" s="310"/>
      <c r="AE199" s="310"/>
      <c r="AF199" s="310"/>
    </row>
    <row r="200" spans="1:32" s="405" customFormat="1" ht="15">
      <c r="A200" s="319">
        <v>75</v>
      </c>
      <c r="B200" s="318"/>
      <c r="C200" s="318">
        <f t="shared" si="1"/>
        <v>0</v>
      </c>
      <c r="D200" s="323"/>
      <c r="E200" s="324"/>
      <c r="F200" s="324"/>
      <c r="G200" s="406"/>
      <c r="H200" s="406"/>
      <c r="I200" s="406"/>
      <c r="J200" s="406"/>
      <c r="K200" s="406"/>
      <c r="L200" s="406"/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  <c r="AA200" s="406"/>
      <c r="AB200" s="310"/>
      <c r="AC200" s="310"/>
      <c r="AD200" s="310"/>
      <c r="AE200" s="310"/>
      <c r="AF200" s="310"/>
    </row>
    <row r="201" spans="1:32" s="405" customFormat="1" ht="15">
      <c r="A201" s="319">
        <v>76</v>
      </c>
      <c r="B201" s="318"/>
      <c r="C201" s="318">
        <f t="shared" si="1"/>
        <v>0</v>
      </c>
      <c r="D201" s="323"/>
      <c r="E201" s="324"/>
      <c r="F201" s="324"/>
      <c r="G201" s="406"/>
      <c r="H201" s="406"/>
      <c r="I201" s="406"/>
      <c r="J201" s="406"/>
      <c r="K201" s="406"/>
      <c r="L201" s="406"/>
      <c r="M201" s="406"/>
      <c r="N201" s="406"/>
      <c r="O201" s="406"/>
      <c r="P201" s="406"/>
      <c r="Q201" s="406"/>
      <c r="R201" s="406"/>
      <c r="S201" s="406"/>
      <c r="T201" s="406"/>
      <c r="U201" s="406"/>
      <c r="V201" s="406"/>
      <c r="W201" s="406"/>
      <c r="X201" s="406"/>
      <c r="Y201" s="406"/>
      <c r="Z201" s="406"/>
      <c r="AA201" s="406"/>
      <c r="AB201" s="310"/>
      <c r="AC201" s="310"/>
      <c r="AD201" s="310"/>
      <c r="AE201" s="310"/>
      <c r="AF201" s="310"/>
    </row>
    <row r="202" spans="1:32" s="405" customFormat="1" ht="15">
      <c r="A202" s="319">
        <v>77</v>
      </c>
      <c r="B202" s="318"/>
      <c r="C202" s="318">
        <f t="shared" si="1"/>
        <v>0</v>
      </c>
      <c r="D202" s="323"/>
      <c r="E202" s="324"/>
      <c r="F202" s="324"/>
      <c r="G202" s="406"/>
      <c r="H202" s="406"/>
      <c r="I202" s="406"/>
      <c r="J202" s="406"/>
      <c r="K202" s="406"/>
      <c r="L202" s="406"/>
      <c r="M202" s="406"/>
      <c r="N202" s="406"/>
      <c r="O202" s="406"/>
      <c r="P202" s="406"/>
      <c r="Q202" s="406"/>
      <c r="R202" s="406"/>
      <c r="S202" s="406"/>
      <c r="T202" s="406"/>
      <c r="U202" s="406"/>
      <c r="V202" s="406"/>
      <c r="W202" s="406"/>
      <c r="X202" s="406"/>
      <c r="Y202" s="406"/>
      <c r="Z202" s="406"/>
      <c r="AA202" s="406"/>
      <c r="AB202" s="310"/>
      <c r="AC202" s="310"/>
      <c r="AD202" s="310"/>
      <c r="AE202" s="310"/>
      <c r="AF202" s="310"/>
    </row>
    <row r="203" spans="1:32" s="405" customFormat="1" ht="15">
      <c r="A203" s="319">
        <v>78</v>
      </c>
      <c r="B203" s="318"/>
      <c r="C203" s="318">
        <f t="shared" si="1"/>
        <v>0</v>
      </c>
      <c r="D203" s="323"/>
      <c r="E203" s="324"/>
      <c r="F203" s="324"/>
      <c r="G203" s="406"/>
      <c r="H203" s="406"/>
      <c r="I203" s="406"/>
      <c r="J203" s="406"/>
      <c r="K203" s="406"/>
      <c r="L203" s="406"/>
      <c r="M203" s="406"/>
      <c r="N203" s="406"/>
      <c r="O203" s="406"/>
      <c r="P203" s="406"/>
      <c r="Q203" s="406"/>
      <c r="R203" s="406"/>
      <c r="S203" s="406"/>
      <c r="T203" s="406"/>
      <c r="U203" s="406"/>
      <c r="V203" s="406"/>
      <c r="W203" s="406"/>
      <c r="X203" s="406"/>
      <c r="Y203" s="406"/>
      <c r="Z203" s="406"/>
      <c r="AA203" s="406"/>
      <c r="AB203" s="310"/>
      <c r="AC203" s="310"/>
      <c r="AD203" s="310"/>
      <c r="AE203" s="310"/>
      <c r="AF203" s="310"/>
    </row>
    <row r="204" spans="1:32" s="405" customFormat="1" ht="15">
      <c r="A204" s="319">
        <v>79</v>
      </c>
      <c r="B204" s="318"/>
      <c r="C204" s="318">
        <f t="shared" si="1"/>
        <v>0</v>
      </c>
      <c r="D204" s="323"/>
      <c r="E204" s="324"/>
      <c r="F204" s="324"/>
      <c r="G204" s="406"/>
      <c r="H204" s="406"/>
      <c r="I204" s="406"/>
      <c r="J204" s="406"/>
      <c r="K204" s="406"/>
      <c r="L204" s="406"/>
      <c r="M204" s="406"/>
      <c r="N204" s="406"/>
      <c r="O204" s="406"/>
      <c r="P204" s="406"/>
      <c r="Q204" s="406"/>
      <c r="R204" s="406"/>
      <c r="S204" s="406"/>
      <c r="T204" s="406"/>
      <c r="U204" s="406"/>
      <c r="V204" s="406"/>
      <c r="W204" s="406"/>
      <c r="X204" s="406"/>
      <c r="Y204" s="406"/>
      <c r="Z204" s="406"/>
      <c r="AA204" s="406"/>
      <c r="AB204" s="310"/>
      <c r="AC204" s="310"/>
      <c r="AD204" s="310"/>
      <c r="AE204" s="310"/>
      <c r="AF204" s="310"/>
    </row>
    <row r="205" spans="1:32" s="405" customFormat="1" ht="15">
      <c r="A205" s="319">
        <v>80</v>
      </c>
      <c r="B205" s="318"/>
      <c r="C205" s="318">
        <f t="shared" si="1"/>
        <v>0</v>
      </c>
      <c r="D205" s="323"/>
      <c r="E205" s="324"/>
      <c r="F205" s="324"/>
      <c r="G205" s="406"/>
      <c r="H205" s="406"/>
      <c r="I205" s="406"/>
      <c r="J205" s="406"/>
      <c r="K205" s="406"/>
      <c r="L205" s="406"/>
      <c r="M205" s="406"/>
      <c r="N205" s="406"/>
      <c r="O205" s="406"/>
      <c r="P205" s="406"/>
      <c r="Q205" s="406"/>
      <c r="R205" s="406"/>
      <c r="S205" s="406"/>
      <c r="T205" s="406"/>
      <c r="U205" s="406"/>
      <c r="V205" s="406"/>
      <c r="W205" s="406"/>
      <c r="X205" s="406"/>
      <c r="Y205" s="406"/>
      <c r="Z205" s="406"/>
      <c r="AA205" s="406"/>
      <c r="AB205" s="310"/>
      <c r="AC205" s="310"/>
      <c r="AD205" s="310"/>
      <c r="AE205" s="310"/>
      <c r="AF205" s="310"/>
    </row>
    <row r="206" spans="1:32" s="405" customFormat="1" ht="15">
      <c r="A206" s="319">
        <v>81</v>
      </c>
      <c r="B206" s="318"/>
      <c r="C206" s="318">
        <f t="shared" si="1"/>
        <v>0</v>
      </c>
      <c r="D206" s="323"/>
      <c r="E206" s="324"/>
      <c r="F206" s="324"/>
      <c r="G206" s="406"/>
      <c r="H206" s="406"/>
      <c r="I206" s="406"/>
      <c r="J206" s="406"/>
      <c r="K206" s="406"/>
      <c r="L206" s="406"/>
      <c r="M206" s="406"/>
      <c r="N206" s="406"/>
      <c r="O206" s="406"/>
      <c r="P206" s="406"/>
      <c r="Q206" s="406"/>
      <c r="R206" s="406"/>
      <c r="S206" s="406"/>
      <c r="T206" s="406"/>
      <c r="U206" s="406"/>
      <c r="V206" s="406"/>
      <c r="W206" s="406"/>
      <c r="X206" s="406"/>
      <c r="Y206" s="406"/>
      <c r="Z206" s="406"/>
      <c r="AA206" s="406"/>
      <c r="AB206" s="310"/>
      <c r="AC206" s="310"/>
      <c r="AD206" s="310"/>
      <c r="AE206" s="310"/>
      <c r="AF206" s="310"/>
    </row>
    <row r="207" spans="1:32" s="405" customFormat="1" ht="15">
      <c r="A207" s="319">
        <v>82</v>
      </c>
      <c r="B207" s="318"/>
      <c r="C207" s="318">
        <f t="shared" si="1"/>
        <v>0</v>
      </c>
      <c r="D207" s="323"/>
      <c r="E207" s="324"/>
      <c r="F207" s="324"/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406"/>
      <c r="S207" s="406"/>
      <c r="T207" s="406"/>
      <c r="U207" s="406"/>
      <c r="V207" s="406"/>
      <c r="W207" s="406"/>
      <c r="X207" s="406"/>
      <c r="Y207" s="406"/>
      <c r="Z207" s="406"/>
      <c r="AA207" s="406"/>
      <c r="AB207" s="310"/>
      <c r="AC207" s="310"/>
      <c r="AD207" s="310"/>
      <c r="AE207" s="310"/>
      <c r="AF207" s="310"/>
    </row>
    <row r="208" spans="1:32" s="405" customFormat="1" ht="15">
      <c r="A208" s="319">
        <v>83</v>
      </c>
      <c r="B208" s="318"/>
      <c r="C208" s="318">
        <f t="shared" si="1"/>
        <v>0</v>
      </c>
      <c r="D208" s="324"/>
      <c r="E208" s="324"/>
      <c r="F208" s="324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6"/>
      <c r="T208" s="406"/>
      <c r="U208" s="406"/>
      <c r="V208" s="406"/>
      <c r="W208" s="406"/>
      <c r="X208" s="406"/>
      <c r="Y208" s="406"/>
      <c r="Z208" s="406"/>
      <c r="AA208" s="406"/>
      <c r="AB208" s="310"/>
      <c r="AC208" s="310"/>
      <c r="AD208" s="310"/>
      <c r="AE208" s="310"/>
      <c r="AF208" s="310"/>
    </row>
    <row r="209" spans="1:32" s="405" customFormat="1" ht="15">
      <c r="A209" s="319">
        <v>84</v>
      </c>
      <c r="B209" s="318"/>
      <c r="C209" s="318">
        <f t="shared" si="1"/>
        <v>0</v>
      </c>
      <c r="D209" s="324"/>
      <c r="E209" s="324"/>
      <c r="F209" s="324"/>
      <c r="G209" s="406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310"/>
      <c r="AC209" s="310"/>
      <c r="AD209" s="310"/>
      <c r="AE209" s="310"/>
      <c r="AF209" s="310"/>
    </row>
    <row r="210" spans="1:32" s="405" customFormat="1" ht="15">
      <c r="A210" s="319">
        <v>85</v>
      </c>
      <c r="B210" s="318"/>
      <c r="C210" s="318">
        <f t="shared" si="1"/>
        <v>0</v>
      </c>
      <c r="D210" s="323"/>
      <c r="E210" s="324"/>
      <c r="F210" s="324"/>
      <c r="G210" s="406"/>
      <c r="H210" s="406"/>
      <c r="I210" s="406"/>
      <c r="J210" s="406"/>
      <c r="K210" s="406"/>
      <c r="L210" s="406"/>
      <c r="M210" s="406"/>
      <c r="N210" s="406"/>
      <c r="O210" s="406"/>
      <c r="P210" s="406"/>
      <c r="Q210" s="406"/>
      <c r="R210" s="406"/>
      <c r="S210" s="406"/>
      <c r="T210" s="406"/>
      <c r="U210" s="406"/>
      <c r="V210" s="406"/>
      <c r="W210" s="406"/>
      <c r="X210" s="406"/>
      <c r="Y210" s="406"/>
      <c r="Z210" s="406"/>
      <c r="AA210" s="406"/>
      <c r="AB210" s="310"/>
      <c r="AC210" s="310"/>
      <c r="AD210" s="310"/>
      <c r="AE210" s="310"/>
      <c r="AF210" s="310"/>
    </row>
    <row r="211" spans="1:32" s="405" customFormat="1" ht="15">
      <c r="A211" s="319">
        <v>86</v>
      </c>
      <c r="B211" s="318"/>
      <c r="C211" s="318">
        <f t="shared" si="1"/>
        <v>0</v>
      </c>
      <c r="D211" s="323"/>
      <c r="E211" s="324"/>
      <c r="F211" s="324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S211" s="406"/>
      <c r="T211" s="406"/>
      <c r="U211" s="406"/>
      <c r="V211" s="406"/>
      <c r="W211" s="406"/>
      <c r="X211" s="406"/>
      <c r="Y211" s="406"/>
      <c r="Z211" s="406"/>
      <c r="AA211" s="406"/>
      <c r="AB211" s="310"/>
      <c r="AC211" s="310"/>
      <c r="AD211" s="310"/>
      <c r="AE211" s="310"/>
      <c r="AF211" s="310"/>
    </row>
    <row r="212" spans="1:32" s="405" customFormat="1" ht="15">
      <c r="A212" s="319">
        <v>87</v>
      </c>
      <c r="B212" s="318"/>
      <c r="C212" s="318">
        <f t="shared" si="1"/>
        <v>0</v>
      </c>
      <c r="D212" s="323"/>
      <c r="E212" s="324"/>
      <c r="F212" s="324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6"/>
      <c r="AB212" s="310"/>
      <c r="AC212" s="310"/>
      <c r="AD212" s="310"/>
      <c r="AE212" s="310"/>
      <c r="AF212" s="310"/>
    </row>
    <row r="213" spans="1:32" s="405" customFormat="1" ht="15">
      <c r="A213" s="319">
        <v>88</v>
      </c>
      <c r="B213" s="318"/>
      <c r="C213" s="318">
        <f t="shared" si="1"/>
        <v>0</v>
      </c>
      <c r="D213" s="323"/>
      <c r="E213" s="324"/>
      <c r="F213" s="324"/>
      <c r="G213" s="406"/>
      <c r="H213" s="406"/>
      <c r="I213" s="406"/>
      <c r="J213" s="406"/>
      <c r="K213" s="406"/>
      <c r="L213" s="406"/>
      <c r="M213" s="406"/>
      <c r="N213" s="406"/>
      <c r="O213" s="406"/>
      <c r="P213" s="406"/>
      <c r="Q213" s="406"/>
      <c r="R213" s="406"/>
      <c r="S213" s="406"/>
      <c r="T213" s="406"/>
      <c r="U213" s="406"/>
      <c r="V213" s="406"/>
      <c r="W213" s="406"/>
      <c r="X213" s="406"/>
      <c r="Y213" s="406"/>
      <c r="Z213" s="406"/>
      <c r="AA213" s="406"/>
      <c r="AB213" s="310"/>
      <c r="AC213" s="310"/>
      <c r="AD213" s="310"/>
      <c r="AE213" s="310"/>
      <c r="AF213" s="310"/>
    </row>
    <row r="214" spans="1:32" s="405" customFormat="1" ht="15">
      <c r="A214" s="319">
        <v>89</v>
      </c>
      <c r="B214" s="318"/>
      <c r="C214" s="318">
        <f t="shared" si="1"/>
        <v>0</v>
      </c>
      <c r="D214" s="323"/>
      <c r="E214" s="324"/>
      <c r="F214" s="324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406"/>
      <c r="AB214" s="310"/>
      <c r="AC214" s="310"/>
      <c r="AD214" s="310"/>
      <c r="AE214" s="310"/>
      <c r="AF214" s="310"/>
    </row>
    <row r="215" spans="1:32" s="405" customFormat="1" ht="15">
      <c r="A215" s="319">
        <v>90</v>
      </c>
      <c r="B215" s="318"/>
      <c r="C215" s="318">
        <f t="shared" si="1"/>
        <v>0</v>
      </c>
      <c r="D215" s="323"/>
      <c r="E215" s="324"/>
      <c r="F215" s="324"/>
      <c r="G215" s="406"/>
      <c r="H215" s="406"/>
      <c r="I215" s="406"/>
      <c r="J215" s="406"/>
      <c r="K215" s="406"/>
      <c r="L215" s="406"/>
      <c r="M215" s="406"/>
      <c r="N215" s="406"/>
      <c r="O215" s="406"/>
      <c r="P215" s="406"/>
      <c r="Q215" s="406"/>
      <c r="R215" s="406"/>
      <c r="S215" s="406"/>
      <c r="T215" s="406"/>
      <c r="U215" s="406"/>
      <c r="V215" s="406"/>
      <c r="W215" s="406"/>
      <c r="X215" s="406"/>
      <c r="Y215" s="406"/>
      <c r="Z215" s="406"/>
      <c r="AA215" s="406"/>
      <c r="AB215" s="310"/>
      <c r="AC215" s="310"/>
      <c r="AD215" s="310"/>
      <c r="AE215" s="310"/>
      <c r="AF215" s="310"/>
    </row>
    <row r="216" spans="1:32" s="405" customFormat="1" ht="15">
      <c r="A216" s="319">
        <v>91</v>
      </c>
      <c r="B216" s="318"/>
      <c r="C216" s="318">
        <f t="shared" si="1"/>
        <v>0</v>
      </c>
      <c r="D216" s="323"/>
      <c r="E216" s="324"/>
      <c r="F216" s="324"/>
      <c r="G216" s="406"/>
      <c r="H216" s="406"/>
      <c r="I216" s="406"/>
      <c r="J216" s="406"/>
      <c r="K216" s="406"/>
      <c r="L216" s="406"/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  <c r="AA216" s="406"/>
      <c r="AB216" s="310"/>
      <c r="AC216" s="310"/>
      <c r="AD216" s="310"/>
      <c r="AE216" s="310"/>
      <c r="AF216" s="310"/>
    </row>
    <row r="217" spans="1:32" s="405" customFormat="1" ht="15">
      <c r="A217" s="319">
        <v>92</v>
      </c>
      <c r="B217" s="318"/>
      <c r="C217" s="318">
        <f t="shared" si="1"/>
        <v>0</v>
      </c>
      <c r="D217" s="323"/>
      <c r="E217" s="324"/>
      <c r="F217" s="324"/>
      <c r="G217" s="406"/>
      <c r="H217" s="406"/>
      <c r="I217" s="406"/>
      <c r="J217" s="406"/>
      <c r="K217" s="406"/>
      <c r="L217" s="406"/>
      <c r="M217" s="406"/>
      <c r="N217" s="406"/>
      <c r="O217" s="406"/>
      <c r="P217" s="406"/>
      <c r="Q217" s="406"/>
      <c r="R217" s="406"/>
      <c r="S217" s="406"/>
      <c r="T217" s="406"/>
      <c r="U217" s="406"/>
      <c r="V217" s="406"/>
      <c r="W217" s="406"/>
      <c r="X217" s="406"/>
      <c r="Y217" s="406"/>
      <c r="Z217" s="406"/>
      <c r="AA217" s="406"/>
      <c r="AB217" s="310"/>
      <c r="AC217" s="310"/>
      <c r="AD217" s="310"/>
      <c r="AE217" s="310"/>
      <c r="AF217" s="310"/>
    </row>
    <row r="218" spans="1:32" s="405" customFormat="1" ht="15">
      <c r="A218" s="319">
        <v>93</v>
      </c>
      <c r="B218" s="318"/>
      <c r="C218" s="318">
        <f t="shared" si="1"/>
        <v>0</v>
      </c>
      <c r="D218" s="323"/>
      <c r="E218" s="324"/>
      <c r="F218" s="324"/>
      <c r="G218" s="406"/>
      <c r="H218" s="406"/>
      <c r="I218" s="406"/>
      <c r="J218" s="406"/>
      <c r="K218" s="406"/>
      <c r="L218" s="406"/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  <c r="AA218" s="406"/>
      <c r="AB218" s="310"/>
      <c r="AC218" s="310"/>
      <c r="AD218" s="310"/>
      <c r="AE218" s="310"/>
      <c r="AF218" s="310"/>
    </row>
    <row r="219" spans="1:32" s="405" customFormat="1" ht="15">
      <c r="A219" s="319">
        <v>94</v>
      </c>
      <c r="B219" s="318"/>
      <c r="C219" s="318">
        <f t="shared" si="1"/>
        <v>0</v>
      </c>
      <c r="D219" s="323"/>
      <c r="E219" s="324"/>
      <c r="F219" s="324"/>
      <c r="G219" s="406"/>
      <c r="H219" s="406"/>
      <c r="I219" s="406"/>
      <c r="J219" s="406"/>
      <c r="K219" s="406"/>
      <c r="L219" s="406"/>
      <c r="M219" s="406"/>
      <c r="N219" s="406"/>
      <c r="O219" s="406"/>
      <c r="P219" s="406"/>
      <c r="Q219" s="406"/>
      <c r="R219" s="406"/>
      <c r="S219" s="406"/>
      <c r="T219" s="406"/>
      <c r="U219" s="406"/>
      <c r="V219" s="406"/>
      <c r="W219" s="406"/>
      <c r="X219" s="406"/>
      <c r="Y219" s="406"/>
      <c r="Z219" s="406"/>
      <c r="AA219" s="406"/>
      <c r="AB219" s="310"/>
      <c r="AC219" s="310"/>
      <c r="AD219" s="310"/>
      <c r="AE219" s="310"/>
      <c r="AF219" s="310"/>
    </row>
    <row r="220" spans="1:32" s="405" customFormat="1" ht="15">
      <c r="A220" s="319">
        <v>95</v>
      </c>
      <c r="B220" s="318"/>
      <c r="C220" s="318">
        <f t="shared" si="1"/>
        <v>0</v>
      </c>
      <c r="D220" s="323"/>
      <c r="E220" s="324"/>
      <c r="F220" s="324"/>
      <c r="G220" s="406"/>
      <c r="H220" s="406"/>
      <c r="I220" s="406"/>
      <c r="J220" s="406"/>
      <c r="K220" s="406"/>
      <c r="L220" s="406"/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  <c r="AA220" s="406"/>
      <c r="AB220" s="310"/>
      <c r="AC220" s="310"/>
      <c r="AD220" s="310"/>
      <c r="AE220" s="310"/>
      <c r="AF220" s="310"/>
    </row>
    <row r="221" spans="1:32" s="405" customFormat="1" ht="15">
      <c r="A221" s="319">
        <v>96</v>
      </c>
      <c r="B221" s="318"/>
      <c r="C221" s="318">
        <f t="shared" si="1"/>
        <v>0</v>
      </c>
      <c r="D221" s="323"/>
      <c r="E221" s="324"/>
      <c r="F221" s="324"/>
      <c r="G221" s="406"/>
      <c r="H221" s="406"/>
      <c r="I221" s="406"/>
      <c r="J221" s="406"/>
      <c r="K221" s="406"/>
      <c r="L221" s="406"/>
      <c r="M221" s="406"/>
      <c r="N221" s="406"/>
      <c r="O221" s="406"/>
      <c r="P221" s="406"/>
      <c r="Q221" s="406"/>
      <c r="R221" s="406"/>
      <c r="S221" s="406"/>
      <c r="T221" s="406"/>
      <c r="U221" s="406"/>
      <c r="V221" s="406"/>
      <c r="W221" s="406"/>
      <c r="X221" s="406"/>
      <c r="Y221" s="406"/>
      <c r="Z221" s="406"/>
      <c r="AA221" s="406"/>
      <c r="AB221" s="310"/>
      <c r="AC221" s="310"/>
      <c r="AD221" s="310"/>
      <c r="AE221" s="310"/>
      <c r="AF221" s="310"/>
    </row>
    <row r="222" spans="1:32" s="405" customFormat="1" ht="15">
      <c r="A222" s="319">
        <v>97</v>
      </c>
      <c r="B222" s="318"/>
      <c r="C222" s="318">
        <f t="shared" si="1"/>
        <v>0</v>
      </c>
      <c r="D222" s="323"/>
      <c r="E222" s="324"/>
      <c r="F222" s="324"/>
      <c r="G222" s="406"/>
      <c r="H222" s="406"/>
      <c r="I222" s="406"/>
      <c r="J222" s="406"/>
      <c r="K222" s="406"/>
      <c r="L222" s="406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  <c r="AA222" s="406"/>
      <c r="AB222" s="310"/>
      <c r="AC222" s="310"/>
      <c r="AD222" s="310"/>
      <c r="AE222" s="310"/>
      <c r="AF222" s="310"/>
    </row>
    <row r="223" spans="1:32" s="405" customFormat="1" ht="15">
      <c r="A223" s="319">
        <v>98</v>
      </c>
      <c r="B223" s="318"/>
      <c r="C223" s="318">
        <f t="shared" si="1"/>
        <v>0</v>
      </c>
      <c r="D223" s="323"/>
      <c r="E223" s="324"/>
      <c r="F223" s="324"/>
      <c r="G223" s="406"/>
      <c r="H223" s="406"/>
      <c r="I223" s="406"/>
      <c r="J223" s="406"/>
      <c r="K223" s="406"/>
      <c r="L223" s="406"/>
      <c r="M223" s="406"/>
      <c r="N223" s="406"/>
      <c r="O223" s="406"/>
      <c r="P223" s="406"/>
      <c r="Q223" s="406"/>
      <c r="R223" s="406"/>
      <c r="S223" s="406"/>
      <c r="T223" s="406"/>
      <c r="U223" s="406"/>
      <c r="V223" s="406"/>
      <c r="W223" s="406"/>
      <c r="X223" s="406"/>
      <c r="Y223" s="406"/>
      <c r="Z223" s="406"/>
      <c r="AA223" s="406"/>
      <c r="AB223" s="310"/>
      <c r="AC223" s="310"/>
      <c r="AD223" s="310"/>
      <c r="AE223" s="310"/>
      <c r="AF223" s="310"/>
    </row>
    <row r="224" spans="1:32" s="405" customFormat="1" ht="15">
      <c r="A224" s="319">
        <v>99</v>
      </c>
      <c r="B224" s="318"/>
      <c r="C224" s="318">
        <f t="shared" si="1"/>
        <v>0</v>
      </c>
      <c r="D224" s="323"/>
      <c r="E224" s="324"/>
      <c r="F224" s="324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  <c r="Q224" s="406"/>
      <c r="R224" s="406"/>
      <c r="S224" s="406"/>
      <c r="T224" s="406"/>
      <c r="U224" s="406"/>
      <c r="V224" s="406"/>
      <c r="W224" s="406"/>
      <c r="X224" s="406"/>
      <c r="Y224" s="406"/>
      <c r="Z224" s="406"/>
      <c r="AA224" s="406"/>
      <c r="AB224" s="310"/>
      <c r="AC224" s="310"/>
      <c r="AD224" s="310"/>
      <c r="AE224" s="310"/>
      <c r="AF224" s="310"/>
    </row>
    <row r="225" spans="1:32" s="405" customFormat="1" ht="15">
      <c r="A225" s="319">
        <v>100</v>
      </c>
      <c r="B225" s="318"/>
      <c r="C225" s="318">
        <f t="shared" si="1"/>
        <v>0</v>
      </c>
      <c r="D225" s="323"/>
      <c r="E225" s="324"/>
      <c r="F225" s="324"/>
      <c r="G225" s="406"/>
      <c r="H225" s="406"/>
      <c r="I225" s="406"/>
      <c r="J225" s="406"/>
      <c r="K225" s="406"/>
      <c r="L225" s="406"/>
      <c r="M225" s="406"/>
      <c r="N225" s="406"/>
      <c r="O225" s="406"/>
      <c r="P225" s="406"/>
      <c r="Q225" s="406"/>
      <c r="R225" s="406"/>
      <c r="S225" s="406"/>
      <c r="T225" s="406"/>
      <c r="U225" s="406"/>
      <c r="V225" s="406"/>
      <c r="W225" s="406"/>
      <c r="X225" s="406"/>
      <c r="Y225" s="406"/>
      <c r="Z225" s="406"/>
      <c r="AA225" s="406"/>
      <c r="AB225" s="310"/>
      <c r="AC225" s="310"/>
      <c r="AD225" s="310"/>
      <c r="AE225" s="310"/>
      <c r="AF225" s="310"/>
    </row>
    <row r="226" spans="1:32" s="405" customFormat="1" ht="15">
      <c r="A226" s="319">
        <v>101</v>
      </c>
      <c r="B226" s="318"/>
      <c r="C226" s="318">
        <f t="shared" si="1"/>
        <v>0</v>
      </c>
      <c r="D226" s="323"/>
      <c r="E226" s="324"/>
      <c r="F226" s="324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  <c r="AA226" s="406"/>
      <c r="AB226" s="310"/>
      <c r="AC226" s="310"/>
      <c r="AD226" s="310"/>
      <c r="AE226" s="310"/>
      <c r="AF226" s="310"/>
    </row>
    <row r="227" spans="1:32" s="405" customFormat="1" ht="15">
      <c r="A227" s="319">
        <v>102</v>
      </c>
      <c r="B227" s="318"/>
      <c r="C227" s="318">
        <f t="shared" si="1"/>
        <v>0</v>
      </c>
      <c r="D227" s="323"/>
      <c r="E227" s="324"/>
      <c r="F227" s="324"/>
      <c r="G227" s="406"/>
      <c r="H227" s="406"/>
      <c r="I227" s="406"/>
      <c r="J227" s="406"/>
      <c r="K227" s="406"/>
      <c r="L227" s="406"/>
      <c r="M227" s="406"/>
      <c r="N227" s="406"/>
      <c r="O227" s="406"/>
      <c r="P227" s="406"/>
      <c r="Q227" s="406"/>
      <c r="R227" s="406"/>
      <c r="S227" s="406"/>
      <c r="T227" s="406"/>
      <c r="U227" s="406"/>
      <c r="V227" s="406"/>
      <c r="W227" s="406"/>
      <c r="X227" s="406"/>
      <c r="Y227" s="406"/>
      <c r="Z227" s="406"/>
      <c r="AA227" s="406"/>
      <c r="AB227" s="310"/>
      <c r="AC227" s="310"/>
      <c r="AD227" s="310"/>
      <c r="AE227" s="310"/>
      <c r="AF227" s="310"/>
    </row>
    <row r="228" spans="1:32" s="405" customFormat="1" ht="15">
      <c r="A228" s="319">
        <v>103</v>
      </c>
      <c r="B228" s="318"/>
      <c r="C228" s="318">
        <f t="shared" si="1"/>
        <v>0</v>
      </c>
      <c r="D228" s="323"/>
      <c r="E228" s="324"/>
      <c r="F228" s="324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S228" s="406"/>
      <c r="T228" s="406"/>
      <c r="U228" s="406"/>
      <c r="V228" s="406"/>
      <c r="W228" s="406"/>
      <c r="X228" s="406"/>
      <c r="Y228" s="406"/>
      <c r="Z228" s="406"/>
      <c r="AA228" s="406"/>
      <c r="AB228" s="310"/>
      <c r="AC228" s="310"/>
      <c r="AD228" s="310"/>
      <c r="AE228" s="310"/>
      <c r="AF228" s="310"/>
    </row>
    <row r="229" spans="1:32" s="405" customFormat="1" ht="15">
      <c r="A229" s="319">
        <v>104</v>
      </c>
      <c r="B229" s="318"/>
      <c r="C229" s="318">
        <f t="shared" si="1"/>
        <v>0</v>
      </c>
      <c r="D229" s="323"/>
      <c r="E229" s="324"/>
      <c r="F229" s="324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  <c r="AA229" s="406"/>
      <c r="AB229" s="310"/>
      <c r="AC229" s="310"/>
      <c r="AD229" s="310"/>
      <c r="AE229" s="310"/>
      <c r="AF229" s="310"/>
    </row>
    <row r="230" spans="1:32" s="405" customFormat="1" ht="15">
      <c r="A230" s="319">
        <v>105</v>
      </c>
      <c r="B230" s="318"/>
      <c r="C230" s="318">
        <f t="shared" si="1"/>
        <v>0</v>
      </c>
      <c r="D230" s="323"/>
      <c r="E230" s="324"/>
      <c r="F230" s="324"/>
      <c r="G230" s="406"/>
      <c r="H230" s="406"/>
      <c r="I230" s="406"/>
      <c r="J230" s="406"/>
      <c r="K230" s="406"/>
      <c r="L230" s="406"/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  <c r="AA230" s="406"/>
      <c r="AB230" s="310"/>
      <c r="AC230" s="310"/>
      <c r="AD230" s="310"/>
      <c r="AE230" s="310"/>
      <c r="AF230" s="310"/>
    </row>
    <row r="231" spans="1:32" s="405" customFormat="1" ht="15">
      <c r="A231" s="319">
        <v>106</v>
      </c>
      <c r="B231" s="318"/>
      <c r="C231" s="318">
        <f t="shared" si="1"/>
        <v>0</v>
      </c>
      <c r="D231" s="323"/>
      <c r="E231" s="324"/>
      <c r="F231" s="324"/>
      <c r="G231" s="406"/>
      <c r="H231" s="406"/>
      <c r="I231" s="406"/>
      <c r="J231" s="406"/>
      <c r="K231" s="406"/>
      <c r="L231" s="406"/>
      <c r="M231" s="406"/>
      <c r="N231" s="406"/>
      <c r="O231" s="406"/>
      <c r="P231" s="406"/>
      <c r="Q231" s="406"/>
      <c r="R231" s="406"/>
      <c r="S231" s="406"/>
      <c r="T231" s="406"/>
      <c r="U231" s="406"/>
      <c r="V231" s="406"/>
      <c r="W231" s="406"/>
      <c r="X231" s="406"/>
      <c r="Y231" s="406"/>
      <c r="Z231" s="406"/>
      <c r="AA231" s="406"/>
      <c r="AB231" s="310"/>
      <c r="AC231" s="310"/>
      <c r="AD231" s="310"/>
      <c r="AE231" s="310"/>
      <c r="AF231" s="310"/>
    </row>
    <row r="232" spans="1:32" s="405" customFormat="1" ht="15">
      <c r="A232" s="319">
        <v>107</v>
      </c>
      <c r="B232" s="318"/>
      <c r="C232" s="318">
        <f t="shared" si="1"/>
        <v>0</v>
      </c>
      <c r="D232" s="323"/>
      <c r="E232" s="324"/>
      <c r="F232" s="324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S232" s="406"/>
      <c r="T232" s="406"/>
      <c r="U232" s="406"/>
      <c r="V232" s="406"/>
      <c r="W232" s="406"/>
      <c r="X232" s="406"/>
      <c r="Y232" s="406"/>
      <c r="Z232" s="406"/>
      <c r="AA232" s="406"/>
      <c r="AB232" s="310"/>
      <c r="AC232" s="310"/>
      <c r="AD232" s="310"/>
      <c r="AE232" s="310"/>
      <c r="AF232" s="310"/>
    </row>
    <row r="233" spans="1:32" s="405" customFormat="1" ht="15">
      <c r="A233" s="319">
        <v>108</v>
      </c>
      <c r="B233" s="318"/>
      <c r="C233" s="318">
        <f t="shared" si="1"/>
        <v>0</v>
      </c>
      <c r="D233" s="323"/>
      <c r="E233" s="324"/>
      <c r="F233" s="324"/>
      <c r="G233" s="406"/>
      <c r="H233" s="406"/>
      <c r="I233" s="406"/>
      <c r="J233" s="406"/>
      <c r="K233" s="406"/>
      <c r="L233" s="406"/>
      <c r="M233" s="406"/>
      <c r="N233" s="406"/>
      <c r="O233" s="406"/>
      <c r="P233" s="406"/>
      <c r="Q233" s="406"/>
      <c r="R233" s="406"/>
      <c r="S233" s="406"/>
      <c r="T233" s="406"/>
      <c r="U233" s="406"/>
      <c r="V233" s="406"/>
      <c r="W233" s="406"/>
      <c r="X233" s="406"/>
      <c r="Y233" s="406"/>
      <c r="Z233" s="406"/>
      <c r="AA233" s="406"/>
      <c r="AB233" s="310"/>
      <c r="AC233" s="310"/>
      <c r="AD233" s="310"/>
      <c r="AE233" s="310"/>
      <c r="AF233" s="310"/>
    </row>
    <row r="234" spans="1:32" s="405" customFormat="1" ht="15">
      <c r="A234" s="319">
        <v>109</v>
      </c>
      <c r="B234" s="318"/>
      <c r="C234" s="318">
        <f t="shared" si="1"/>
        <v>0</v>
      </c>
      <c r="D234" s="323"/>
      <c r="E234" s="324"/>
      <c r="F234" s="324"/>
      <c r="G234" s="406"/>
      <c r="H234" s="406"/>
      <c r="I234" s="406"/>
      <c r="J234" s="406"/>
      <c r="K234" s="406"/>
      <c r="L234" s="406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  <c r="AA234" s="406"/>
      <c r="AB234" s="310"/>
      <c r="AC234" s="310"/>
      <c r="AD234" s="310"/>
      <c r="AE234" s="310"/>
      <c r="AF234" s="310"/>
    </row>
    <row r="235" spans="1:32" s="405" customFormat="1" ht="15">
      <c r="A235" s="319">
        <v>110</v>
      </c>
      <c r="B235" s="318"/>
      <c r="C235" s="318">
        <f t="shared" si="1"/>
        <v>0</v>
      </c>
      <c r="D235" s="323"/>
      <c r="E235" s="324"/>
      <c r="F235" s="324"/>
      <c r="G235" s="406"/>
      <c r="H235" s="406"/>
      <c r="I235" s="406"/>
      <c r="J235" s="406"/>
      <c r="K235" s="406"/>
      <c r="L235" s="406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  <c r="AA235" s="406"/>
      <c r="AB235" s="310"/>
      <c r="AC235" s="310"/>
      <c r="AD235" s="310"/>
      <c r="AE235" s="310"/>
      <c r="AF235" s="310"/>
    </row>
    <row r="236" spans="1:32" s="405" customFormat="1" ht="15">
      <c r="A236" s="319">
        <v>111</v>
      </c>
      <c r="B236" s="318"/>
      <c r="C236" s="318">
        <f t="shared" si="1"/>
        <v>0</v>
      </c>
      <c r="D236" s="324"/>
      <c r="E236" s="324"/>
      <c r="F236" s="324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S236" s="406"/>
      <c r="T236" s="406"/>
      <c r="U236" s="406"/>
      <c r="V236" s="406"/>
      <c r="W236" s="406"/>
      <c r="X236" s="406"/>
      <c r="Y236" s="406"/>
      <c r="Z236" s="406"/>
      <c r="AA236" s="406"/>
      <c r="AB236" s="310"/>
      <c r="AC236" s="310"/>
      <c r="AD236" s="310"/>
      <c r="AE236" s="310"/>
      <c r="AF236" s="310"/>
    </row>
    <row r="237" spans="1:32" s="405" customFormat="1" ht="15">
      <c r="A237" s="319">
        <v>112</v>
      </c>
      <c r="B237" s="318"/>
      <c r="C237" s="318">
        <f t="shared" si="1"/>
        <v>0</v>
      </c>
      <c r="D237" s="324"/>
      <c r="E237" s="324"/>
      <c r="F237" s="324"/>
      <c r="G237" s="406"/>
      <c r="H237" s="406"/>
      <c r="I237" s="406"/>
      <c r="J237" s="406"/>
      <c r="K237" s="406"/>
      <c r="L237" s="406"/>
      <c r="M237" s="406"/>
      <c r="N237" s="406"/>
      <c r="O237" s="406"/>
      <c r="P237" s="406"/>
      <c r="Q237" s="406"/>
      <c r="R237" s="406"/>
      <c r="S237" s="406"/>
      <c r="T237" s="406"/>
      <c r="U237" s="406"/>
      <c r="V237" s="406"/>
      <c r="W237" s="406"/>
      <c r="X237" s="406"/>
      <c r="Y237" s="406"/>
      <c r="Z237" s="406"/>
      <c r="AA237" s="406"/>
      <c r="AB237" s="310"/>
      <c r="AC237" s="310"/>
      <c r="AD237" s="310"/>
      <c r="AE237" s="310"/>
      <c r="AF237" s="310"/>
    </row>
    <row r="238" spans="1:32" s="405" customFormat="1" ht="15">
      <c r="A238" s="319">
        <v>113</v>
      </c>
      <c r="B238" s="318"/>
      <c r="C238" s="318">
        <f t="shared" si="1"/>
        <v>0</v>
      </c>
      <c r="D238" s="323"/>
      <c r="E238" s="324"/>
      <c r="F238" s="324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406"/>
      <c r="U238" s="406"/>
      <c r="V238" s="406"/>
      <c r="W238" s="406"/>
      <c r="X238" s="406"/>
      <c r="Y238" s="406"/>
      <c r="Z238" s="406"/>
      <c r="AA238" s="406"/>
      <c r="AB238" s="310"/>
      <c r="AC238" s="310"/>
      <c r="AD238" s="310"/>
      <c r="AE238" s="310"/>
      <c r="AF238" s="310"/>
    </row>
    <row r="239" spans="1:32" s="405" customFormat="1" ht="15">
      <c r="A239" s="319">
        <v>114</v>
      </c>
      <c r="B239" s="318"/>
      <c r="C239" s="318">
        <f t="shared" si="1"/>
        <v>0</v>
      </c>
      <c r="D239" s="323"/>
      <c r="E239" s="324"/>
      <c r="F239" s="324"/>
      <c r="G239" s="406"/>
      <c r="H239" s="406"/>
      <c r="I239" s="406"/>
      <c r="J239" s="406"/>
      <c r="K239" s="406"/>
      <c r="L239" s="406"/>
      <c r="M239" s="406"/>
      <c r="N239" s="406"/>
      <c r="O239" s="406"/>
      <c r="P239" s="406"/>
      <c r="Q239" s="406"/>
      <c r="R239" s="406"/>
      <c r="S239" s="406"/>
      <c r="T239" s="406"/>
      <c r="U239" s="406"/>
      <c r="V239" s="406"/>
      <c r="W239" s="406"/>
      <c r="X239" s="406"/>
      <c r="Y239" s="406"/>
      <c r="Z239" s="406"/>
      <c r="AA239" s="406"/>
      <c r="AB239" s="310"/>
      <c r="AC239" s="310"/>
      <c r="AD239" s="310"/>
      <c r="AE239" s="310"/>
      <c r="AF239" s="310"/>
    </row>
    <row r="240" spans="1:32" s="405" customFormat="1" ht="15">
      <c r="A240" s="319">
        <v>115</v>
      </c>
      <c r="B240" s="318"/>
      <c r="C240" s="318">
        <f t="shared" si="1"/>
        <v>0</v>
      </c>
      <c r="D240" s="323"/>
      <c r="E240" s="324"/>
      <c r="F240" s="324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310"/>
      <c r="AC240" s="310"/>
      <c r="AD240" s="310"/>
      <c r="AE240" s="310"/>
      <c r="AF240" s="310"/>
    </row>
    <row r="241" spans="1:32" s="405" customFormat="1" ht="15">
      <c r="A241" s="319">
        <v>116</v>
      </c>
      <c r="B241" s="318"/>
      <c r="C241" s="318">
        <f t="shared" si="1"/>
        <v>0</v>
      </c>
      <c r="D241" s="323"/>
      <c r="E241" s="324"/>
      <c r="F241" s="324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310"/>
      <c r="AC241" s="310"/>
      <c r="AD241" s="310"/>
      <c r="AE241" s="310"/>
      <c r="AF241" s="310"/>
    </row>
    <row r="242" spans="1:32" s="405" customFormat="1" ht="15">
      <c r="A242" s="319">
        <v>117</v>
      </c>
      <c r="B242" s="318"/>
      <c r="C242" s="318">
        <f t="shared" si="1"/>
        <v>0</v>
      </c>
      <c r="D242" s="323"/>
      <c r="E242" s="324"/>
      <c r="F242" s="324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  <c r="AA242" s="406"/>
      <c r="AB242" s="310"/>
      <c r="AC242" s="310"/>
      <c r="AD242" s="310"/>
      <c r="AE242" s="310"/>
      <c r="AF242" s="310"/>
    </row>
    <row r="243" spans="1:32" s="405" customFormat="1" ht="15">
      <c r="A243" s="319">
        <v>118</v>
      </c>
      <c r="B243" s="318"/>
      <c r="C243" s="318">
        <f t="shared" si="1"/>
        <v>0</v>
      </c>
      <c r="D243" s="323"/>
      <c r="E243" s="324"/>
      <c r="F243" s="324"/>
      <c r="G243" s="406"/>
      <c r="H243" s="406"/>
      <c r="I243" s="406"/>
      <c r="J243" s="406"/>
      <c r="K243" s="406"/>
      <c r="L243" s="406"/>
      <c r="M243" s="406"/>
      <c r="N243" s="406"/>
      <c r="O243" s="406"/>
      <c r="P243" s="406"/>
      <c r="Q243" s="406"/>
      <c r="R243" s="406"/>
      <c r="S243" s="406"/>
      <c r="T243" s="406"/>
      <c r="U243" s="406"/>
      <c r="V243" s="406"/>
      <c r="W243" s="406"/>
      <c r="X243" s="406"/>
      <c r="Y243" s="406"/>
      <c r="Z243" s="406"/>
      <c r="AA243" s="406"/>
      <c r="AB243" s="310"/>
      <c r="AC243" s="310"/>
      <c r="AD243" s="310"/>
      <c r="AE243" s="310"/>
      <c r="AF243" s="310"/>
    </row>
    <row r="244" spans="1:32" s="405" customFormat="1" ht="15">
      <c r="A244" s="319">
        <v>119</v>
      </c>
      <c r="B244" s="318"/>
      <c r="C244" s="318">
        <f t="shared" si="1"/>
        <v>0</v>
      </c>
      <c r="D244" s="323"/>
      <c r="E244" s="324"/>
      <c r="F244" s="324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406"/>
      <c r="AA244" s="406"/>
      <c r="AB244" s="310"/>
      <c r="AC244" s="310"/>
      <c r="AD244" s="310"/>
      <c r="AE244" s="310"/>
      <c r="AF244" s="310"/>
    </row>
    <row r="245" spans="1:32" s="405" customFormat="1" ht="15">
      <c r="A245" s="319">
        <v>120</v>
      </c>
      <c r="B245" s="318"/>
      <c r="C245" s="318">
        <f>C123</f>
        <v>0</v>
      </c>
      <c r="D245" s="324"/>
      <c r="E245" s="324"/>
      <c r="F245" s="324"/>
      <c r="G245" s="406"/>
      <c r="H245" s="406"/>
      <c r="I245" s="406"/>
      <c r="J245" s="406"/>
      <c r="K245" s="406"/>
      <c r="L245" s="406"/>
      <c r="M245" s="406"/>
      <c r="N245" s="406"/>
      <c r="O245" s="406"/>
      <c r="P245" s="406"/>
      <c r="Q245" s="406"/>
      <c r="R245" s="406"/>
      <c r="S245" s="406"/>
      <c r="T245" s="406"/>
      <c r="U245" s="406"/>
      <c r="V245" s="406"/>
      <c r="W245" s="406"/>
      <c r="X245" s="406"/>
      <c r="Y245" s="406"/>
      <c r="Z245" s="406"/>
      <c r="AA245" s="406"/>
      <c r="AB245" s="310"/>
      <c r="AC245" s="310"/>
      <c r="AD245" s="310"/>
      <c r="AE245" s="310"/>
      <c r="AF245" s="310"/>
    </row>
    <row r="246" spans="1:32" s="312" customFormat="1" ht="15.75">
      <c r="A246" s="1194" t="s">
        <v>1429</v>
      </c>
      <c r="B246" s="1194"/>
      <c r="C246" s="1194"/>
      <c r="D246" s="325">
        <f>SUM(D126:D245)</f>
        <v>0</v>
      </c>
      <c r="E246" s="325">
        <f>SUM(E126:E245)</f>
        <v>0</v>
      </c>
      <c r="F246" s="325">
        <f>SUM(F126:F245)</f>
        <v>0</v>
      </c>
      <c r="G246" s="320"/>
      <c r="H246" s="320"/>
      <c r="I246" s="320"/>
      <c r="J246" s="320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  <c r="AA246" s="326"/>
      <c r="AB246" s="313"/>
      <c r="AC246" s="313"/>
      <c r="AD246" s="313"/>
      <c r="AE246" s="313"/>
      <c r="AF246" s="313"/>
    </row>
    <row r="247" spans="1:32" ht="40.5" customHeight="1">
      <c r="A247" s="314"/>
      <c r="B247" s="314"/>
      <c r="C247" s="314"/>
      <c r="D247" s="346" t="str">
        <f>IF(D246='Fiszka projektu'!$K$59," ","SUMA WPROWADZONYCH KWOT NIEZGODNA Z CZ. V ASPEKTY FINANSOWE")</f>
        <v xml:space="preserve"> </v>
      </c>
      <c r="E247" s="346" t="str">
        <f>IF(E246='Fiszka projektu'!$K$61," ","SUMA WPROWADZONYCH KWOT NIEZGODNA Z CZ. V ASPEKTY FINANSOWE")</f>
        <v xml:space="preserve"> </v>
      </c>
      <c r="F247" s="346" t="str">
        <f>IF(F246='Fiszka projektu'!$K$63," ","SUMA WPROWADZONYCH KWOT NIEZGODNA Z CZ. V ASPEKTY FINANSOWE")</f>
        <v xml:space="preserve"> </v>
      </c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1177"/>
      <c r="AC247" s="1178"/>
      <c r="AD247" s="1178"/>
      <c r="AE247" s="1179"/>
      <c r="AF247" s="418"/>
    </row>
    <row r="248" spans="1:32" ht="15">
      <c r="A248" s="1191" t="s">
        <v>1370</v>
      </c>
      <c r="B248" s="1191"/>
      <c r="C248" s="1191"/>
      <c r="D248" s="1191"/>
      <c r="E248" s="1191"/>
      <c r="F248" s="1191"/>
      <c r="G248" s="1191"/>
      <c r="H248" s="1191"/>
      <c r="I248" s="1191"/>
      <c r="J248" s="1191"/>
      <c r="K248" s="1191"/>
      <c r="L248" s="1191"/>
      <c r="M248" s="1191"/>
      <c r="N248" s="1191"/>
      <c r="O248" s="1191"/>
      <c r="P248" s="1191"/>
      <c r="Q248" s="1191"/>
      <c r="R248" s="1191"/>
      <c r="S248" s="1191"/>
      <c r="T248" s="1191"/>
      <c r="U248" s="1191"/>
      <c r="V248" s="1191"/>
      <c r="W248" s="1191"/>
      <c r="X248" s="1191"/>
      <c r="Y248" s="1191"/>
      <c r="Z248" s="1191"/>
      <c r="AA248" s="1191"/>
      <c r="AB248" s="1180"/>
      <c r="AC248" s="1181"/>
      <c r="AD248" s="1181"/>
      <c r="AE248" s="1182"/>
      <c r="AF248" s="418"/>
    </row>
    <row r="249" spans="1:32" ht="38.25" customHeight="1">
      <c r="A249" s="327" t="s">
        <v>1357</v>
      </c>
      <c r="B249" s="328" t="s">
        <v>1371</v>
      </c>
      <c r="C249" s="328" t="s">
        <v>1372</v>
      </c>
      <c r="D249" s="328" t="s">
        <v>1367</v>
      </c>
      <c r="E249" s="328" t="s">
        <v>1368</v>
      </c>
      <c r="F249" s="328" t="s">
        <v>1369</v>
      </c>
      <c r="G249" s="327" t="s">
        <v>1373</v>
      </c>
      <c r="H249" s="327" t="s">
        <v>1374</v>
      </c>
      <c r="I249" s="327" t="s">
        <v>1375</v>
      </c>
      <c r="J249" s="327" t="s">
        <v>1376</v>
      </c>
      <c r="K249" s="327" t="s">
        <v>1377</v>
      </c>
      <c r="L249" s="327" t="s">
        <v>1378</v>
      </c>
      <c r="M249" s="327" t="s">
        <v>1379</v>
      </c>
      <c r="N249" s="327" t="s">
        <v>1380</v>
      </c>
      <c r="O249" s="327" t="s">
        <v>1381</v>
      </c>
      <c r="P249" s="327" t="s">
        <v>1382</v>
      </c>
      <c r="Q249" s="327" t="s">
        <v>1383</v>
      </c>
      <c r="R249" s="327" t="s">
        <v>1384</v>
      </c>
      <c r="S249" s="327" t="s">
        <v>1385</v>
      </c>
      <c r="T249" s="327" t="s">
        <v>1386</v>
      </c>
      <c r="U249" s="327" t="s">
        <v>1387</v>
      </c>
      <c r="V249" s="327" t="s">
        <v>1388</v>
      </c>
      <c r="W249" s="327" t="s">
        <v>1389</v>
      </c>
      <c r="X249" s="327" t="s">
        <v>1390</v>
      </c>
      <c r="Y249" s="327" t="s">
        <v>1391</v>
      </c>
      <c r="Z249" s="327" t="s">
        <v>1392</v>
      </c>
      <c r="AA249" s="327" t="s">
        <v>1393</v>
      </c>
      <c r="AB249" s="1183"/>
      <c r="AC249" s="1184"/>
      <c r="AD249" s="1184"/>
      <c r="AE249" s="1185"/>
      <c r="AF249" s="418"/>
    </row>
    <row r="250" spans="1:32" s="405" customFormat="1" ht="15">
      <c r="A250" s="406"/>
      <c r="B250" s="406"/>
      <c r="C250" s="406"/>
      <c r="D250" s="406"/>
      <c r="E250" s="406"/>
      <c r="F250" s="406"/>
      <c r="G250" s="406"/>
      <c r="H250" s="406"/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S250" s="406"/>
      <c r="T250" s="406"/>
      <c r="U250" s="406"/>
      <c r="V250" s="406"/>
      <c r="W250" s="406"/>
      <c r="X250" s="406"/>
      <c r="Y250" s="406"/>
      <c r="Z250" s="406"/>
      <c r="AA250" s="406"/>
      <c r="AB250" s="313"/>
      <c r="AC250" s="313"/>
      <c r="AD250" s="313"/>
      <c r="AE250" s="313"/>
      <c r="AF250" s="313"/>
    </row>
    <row r="251" spans="1:32" s="405" customFormat="1" ht="15">
      <c r="A251" s="406"/>
      <c r="B251" s="406"/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  <c r="AA251" s="406"/>
      <c r="AB251" s="313"/>
      <c r="AC251" s="313"/>
      <c r="AD251" s="313"/>
      <c r="AE251" s="313"/>
      <c r="AF251" s="313"/>
    </row>
    <row r="252" spans="1:32" s="405" customFormat="1" ht="15">
      <c r="A252" s="406"/>
      <c r="B252" s="406"/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  <c r="AB252" s="313"/>
      <c r="AC252" s="313"/>
      <c r="AD252" s="313"/>
      <c r="AE252" s="313"/>
      <c r="AF252" s="313"/>
    </row>
    <row r="253" spans="1:32" s="405" customFormat="1" ht="15">
      <c r="A253" s="406"/>
      <c r="B253" s="406"/>
      <c r="C253" s="406"/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S253" s="406"/>
      <c r="T253" s="406"/>
      <c r="U253" s="406"/>
      <c r="V253" s="406"/>
      <c r="W253" s="406"/>
      <c r="X253" s="406"/>
      <c r="Y253" s="406"/>
      <c r="Z253" s="406"/>
      <c r="AA253" s="406"/>
      <c r="AB253" s="313"/>
      <c r="AC253" s="313"/>
      <c r="AD253" s="313"/>
      <c r="AE253" s="313"/>
      <c r="AF253" s="313"/>
    </row>
    <row r="254" spans="1:32" s="405" customFormat="1" ht="15">
      <c r="A254" s="406"/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313"/>
      <c r="AC254" s="313"/>
      <c r="AD254" s="313"/>
      <c r="AE254" s="313"/>
      <c r="AF254" s="313"/>
    </row>
    <row r="255" spans="1:32" ht="15">
      <c r="A255" s="1191" t="s">
        <v>1394</v>
      </c>
      <c r="B255" s="1191"/>
      <c r="C255" s="1191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3"/>
      <c r="AC255" s="313"/>
      <c r="AD255" s="313"/>
      <c r="AE255" s="313"/>
      <c r="AF255" s="313"/>
    </row>
    <row r="256" spans="1:32" ht="15">
      <c r="A256" s="1192" t="s">
        <v>1395</v>
      </c>
      <c r="B256" s="1192"/>
      <c r="C256" s="328" t="s">
        <v>1368</v>
      </c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3"/>
      <c r="AC256" s="313"/>
      <c r="AD256" s="313"/>
      <c r="AE256" s="313"/>
      <c r="AF256" s="313"/>
    </row>
    <row r="257" spans="1:32" s="311" customFormat="1" ht="15">
      <c r="A257" s="1193" t="s">
        <v>1396</v>
      </c>
      <c r="B257" s="1193"/>
      <c r="C257" s="406">
        <v>0</v>
      </c>
      <c r="D257" s="320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320"/>
      <c r="P257" s="320"/>
      <c r="Q257" s="320"/>
      <c r="R257" s="320"/>
      <c r="S257" s="320"/>
      <c r="T257" s="320"/>
      <c r="U257" s="320"/>
      <c r="V257" s="320"/>
      <c r="W257" s="320"/>
      <c r="X257" s="320"/>
      <c r="Y257" s="320"/>
      <c r="Z257" s="320"/>
      <c r="AA257" s="320"/>
      <c r="AB257" s="313"/>
      <c r="AC257" s="313"/>
      <c r="AD257" s="313"/>
      <c r="AE257" s="313"/>
      <c r="AF257" s="313"/>
    </row>
    <row r="258" spans="1:32" s="311" customFormat="1" ht="15">
      <c r="A258" s="1193" t="s">
        <v>1397</v>
      </c>
      <c r="B258" s="1193"/>
      <c r="C258" s="406">
        <v>0</v>
      </c>
      <c r="D258" s="320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13"/>
      <c r="AC258" s="313"/>
      <c r="AD258" s="313"/>
      <c r="AE258" s="313"/>
      <c r="AF258" s="313"/>
    </row>
    <row r="259" spans="1:32" s="311" customFormat="1" ht="15">
      <c r="A259" s="1193" t="s">
        <v>1398</v>
      </c>
      <c r="B259" s="1193"/>
      <c r="C259" s="406">
        <v>0</v>
      </c>
      <c r="D259" s="320"/>
      <c r="E259" s="320"/>
      <c r="F259" s="320"/>
      <c r="G259" s="320"/>
      <c r="H259" s="320"/>
      <c r="I259" s="320"/>
      <c r="J259" s="320"/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0"/>
      <c r="Z259" s="320"/>
      <c r="AA259" s="320"/>
      <c r="AB259" s="313"/>
      <c r="AC259" s="313"/>
      <c r="AD259" s="313"/>
      <c r="AE259" s="313"/>
      <c r="AF259" s="313"/>
    </row>
    <row r="260" spans="1:32" s="311" customFormat="1">
      <c r="A260" s="1195"/>
      <c r="B260" s="1195"/>
      <c r="C260" s="405"/>
      <c r="AF260" s="405"/>
    </row>
    <row r="261" spans="1:32" s="311" customFormat="1">
      <c r="A261" s="1195"/>
      <c r="B261" s="1195"/>
      <c r="C261" s="405"/>
      <c r="AF261" s="405"/>
    </row>
    <row r="262" spans="1:32" s="311" customFormat="1">
      <c r="A262" s="1195"/>
      <c r="B262" s="1195"/>
      <c r="AF262" s="405"/>
    </row>
    <row r="263" spans="1:32" s="311" customFormat="1">
      <c r="A263" s="1196"/>
      <c r="B263" s="1196"/>
      <c r="AF263" s="405"/>
    </row>
    <row r="264" spans="1:32" s="311" customFormat="1">
      <c r="A264" s="1196"/>
      <c r="B264" s="1196"/>
      <c r="AF264" s="405"/>
    </row>
    <row r="265" spans="1:32" s="311" customFormat="1">
      <c r="A265" s="1186"/>
      <c r="B265" s="1186"/>
      <c r="C265" s="1186"/>
      <c r="AF265" s="405"/>
    </row>
    <row r="266" spans="1:32" s="311" customFormat="1">
      <c r="AF266" s="405"/>
    </row>
    <row r="267" spans="1:32" s="311" customFormat="1">
      <c r="AF267" s="405"/>
    </row>
    <row r="268" spans="1:32" s="311" customFormat="1">
      <c r="AF268" s="405"/>
    </row>
    <row r="269" spans="1:32" s="311" customFormat="1">
      <c r="AF269" s="405"/>
    </row>
    <row r="270" spans="1:32" s="311" customFormat="1">
      <c r="AF270" s="405"/>
    </row>
    <row r="271" spans="1:32" s="311" customFormat="1">
      <c r="AF271" s="405"/>
    </row>
    <row r="272" spans="1:32" s="311" customFormat="1">
      <c r="AF272" s="405"/>
    </row>
    <row r="273" spans="32:32" s="311" customFormat="1">
      <c r="AF273" s="405"/>
    </row>
    <row r="274" spans="32:32" s="311" customFormat="1">
      <c r="AF274" s="405"/>
    </row>
    <row r="275" spans="32:32" s="311" customFormat="1">
      <c r="AF275" s="405"/>
    </row>
    <row r="276" spans="32:32" s="311" customFormat="1">
      <c r="AF276" s="405"/>
    </row>
    <row r="277" spans="32:32" s="311" customFormat="1">
      <c r="AF277" s="405"/>
    </row>
    <row r="278" spans="32:32" s="311" customFormat="1">
      <c r="AF278" s="405"/>
    </row>
    <row r="279" spans="32:32" s="311" customFormat="1">
      <c r="AF279" s="405"/>
    </row>
    <row r="280" spans="32:32" s="311" customFormat="1">
      <c r="AF280" s="405"/>
    </row>
    <row r="281" spans="32:32" s="311" customFormat="1">
      <c r="AF281" s="405"/>
    </row>
    <row r="282" spans="32:32" s="311" customFormat="1">
      <c r="AF282" s="405"/>
    </row>
    <row r="283" spans="32:32" s="311" customFormat="1">
      <c r="AF283" s="405"/>
    </row>
    <row r="284" spans="32:32" s="311" customFormat="1">
      <c r="AF284" s="405"/>
    </row>
    <row r="285" spans="32:32" s="311" customFormat="1">
      <c r="AF285" s="405"/>
    </row>
    <row r="286" spans="32:32" s="311" customFormat="1">
      <c r="AF286" s="405"/>
    </row>
    <row r="287" spans="32:32" s="311" customFormat="1">
      <c r="AF287" s="405"/>
    </row>
    <row r="288" spans="32:32" s="311" customFormat="1">
      <c r="AF288" s="405"/>
    </row>
    <row r="289" spans="32:32" s="311" customFormat="1">
      <c r="AF289" s="405"/>
    </row>
    <row r="290" spans="32:32" s="311" customFormat="1">
      <c r="AF290" s="405"/>
    </row>
    <row r="291" spans="32:32" s="311" customFormat="1">
      <c r="AF291" s="405"/>
    </row>
    <row r="292" spans="32:32" s="311" customFormat="1">
      <c r="AF292" s="405"/>
    </row>
    <row r="293" spans="32:32" s="311" customFormat="1">
      <c r="AF293" s="405"/>
    </row>
    <row r="294" spans="32:32" s="311" customFormat="1">
      <c r="AF294" s="405"/>
    </row>
    <row r="295" spans="32:32" s="311" customFormat="1">
      <c r="AF295" s="405"/>
    </row>
    <row r="296" spans="32:32" s="311" customFormat="1">
      <c r="AF296" s="405"/>
    </row>
    <row r="297" spans="32:32" s="311" customFormat="1">
      <c r="AF297" s="405"/>
    </row>
    <row r="298" spans="32:32" s="311" customFormat="1">
      <c r="AF298" s="405"/>
    </row>
    <row r="299" spans="32:32" s="311" customFormat="1">
      <c r="AF299" s="405"/>
    </row>
    <row r="300" spans="32:32" s="311" customFormat="1">
      <c r="AF300" s="405"/>
    </row>
    <row r="301" spans="32:32" s="311" customFormat="1">
      <c r="AF301" s="405"/>
    </row>
    <row r="302" spans="32:32" s="311" customFormat="1">
      <c r="AF302" s="405"/>
    </row>
    <row r="303" spans="32:32" s="311" customFormat="1">
      <c r="AF303" s="405"/>
    </row>
    <row r="304" spans="32:32" s="311" customFormat="1">
      <c r="AF304" s="405"/>
    </row>
    <row r="305" spans="32:32" s="311" customFormat="1">
      <c r="AF305" s="405"/>
    </row>
    <row r="306" spans="32:32" s="311" customFormat="1">
      <c r="AF306" s="405"/>
    </row>
    <row r="307" spans="32:32" s="311" customFormat="1">
      <c r="AF307" s="405"/>
    </row>
    <row r="308" spans="32:32" s="311" customFormat="1">
      <c r="AF308" s="405"/>
    </row>
    <row r="309" spans="32:32" s="311" customFormat="1">
      <c r="AF309" s="405"/>
    </row>
    <row r="310" spans="32:32" s="311" customFormat="1">
      <c r="AF310" s="405"/>
    </row>
    <row r="311" spans="32:32" s="311" customFormat="1">
      <c r="AF311" s="405"/>
    </row>
    <row r="312" spans="32:32" s="311" customFormat="1">
      <c r="AF312" s="405"/>
    </row>
    <row r="313" spans="32:32" s="311" customFormat="1">
      <c r="AF313" s="405"/>
    </row>
    <row r="314" spans="32:32" s="311" customFormat="1">
      <c r="AF314" s="405"/>
    </row>
    <row r="315" spans="32:32" s="311" customFormat="1">
      <c r="AF315" s="405"/>
    </row>
    <row r="316" spans="32:32" s="311" customFormat="1">
      <c r="AF316" s="405"/>
    </row>
    <row r="317" spans="32:32" s="311" customFormat="1">
      <c r="AF317" s="405"/>
    </row>
    <row r="318" spans="32:32" s="311" customFormat="1">
      <c r="AF318" s="405"/>
    </row>
    <row r="319" spans="32:32" s="311" customFormat="1">
      <c r="AF319" s="405"/>
    </row>
    <row r="320" spans="32:32" s="311" customFormat="1">
      <c r="AF320" s="405"/>
    </row>
    <row r="321" spans="32:32" s="311" customFormat="1">
      <c r="AF321" s="405"/>
    </row>
    <row r="322" spans="32:32" s="311" customFormat="1">
      <c r="AF322" s="405"/>
    </row>
    <row r="323" spans="32:32" s="311" customFormat="1">
      <c r="AF323" s="405"/>
    </row>
    <row r="324" spans="32:32" s="311" customFormat="1">
      <c r="AF324" s="405"/>
    </row>
    <row r="325" spans="32:32" s="311" customFormat="1">
      <c r="AF325" s="405"/>
    </row>
    <row r="326" spans="32:32" s="311" customFormat="1">
      <c r="AF326" s="405"/>
    </row>
    <row r="327" spans="32:32" s="311" customFormat="1">
      <c r="AF327" s="405"/>
    </row>
    <row r="328" spans="32:32" s="311" customFormat="1">
      <c r="AF328" s="405"/>
    </row>
    <row r="329" spans="32:32" s="311" customFormat="1">
      <c r="AF329" s="405"/>
    </row>
    <row r="330" spans="32:32" s="311" customFormat="1">
      <c r="AF330" s="405"/>
    </row>
    <row r="331" spans="32:32" s="311" customFormat="1">
      <c r="AF331" s="405"/>
    </row>
    <row r="332" spans="32:32" s="311" customFormat="1">
      <c r="AF332" s="405"/>
    </row>
    <row r="333" spans="32:32" s="311" customFormat="1">
      <c r="AF333" s="405"/>
    </row>
    <row r="334" spans="32:32" s="311" customFormat="1">
      <c r="AF334" s="405"/>
    </row>
    <row r="335" spans="32:32" s="311" customFormat="1">
      <c r="AF335" s="405"/>
    </row>
    <row r="336" spans="32:32" s="311" customFormat="1">
      <c r="AF336" s="405"/>
    </row>
    <row r="337" spans="32:32" s="311" customFormat="1">
      <c r="AF337" s="405"/>
    </row>
    <row r="338" spans="32:32" s="311" customFormat="1">
      <c r="AF338" s="405"/>
    </row>
    <row r="339" spans="32:32" s="311" customFormat="1">
      <c r="AF339" s="405"/>
    </row>
    <row r="340" spans="32:32" s="311" customFormat="1">
      <c r="AF340" s="405"/>
    </row>
    <row r="341" spans="32:32" s="311" customFormat="1">
      <c r="AF341" s="405"/>
    </row>
    <row r="342" spans="32:32" s="311" customFormat="1">
      <c r="AF342" s="405"/>
    </row>
    <row r="343" spans="32:32" s="311" customFormat="1">
      <c r="AF343" s="405"/>
    </row>
    <row r="344" spans="32:32" s="311" customFormat="1">
      <c r="AF344" s="405"/>
    </row>
    <row r="345" spans="32:32" s="311" customFormat="1">
      <c r="AF345" s="405"/>
    </row>
    <row r="346" spans="32:32" s="311" customFormat="1">
      <c r="AF346" s="405"/>
    </row>
    <row r="347" spans="32:32" s="311" customFormat="1">
      <c r="AF347" s="405"/>
    </row>
    <row r="348" spans="32:32" s="311" customFormat="1">
      <c r="AF348" s="405"/>
    </row>
    <row r="349" spans="32:32" s="311" customFormat="1">
      <c r="AF349" s="405"/>
    </row>
    <row r="350" spans="32:32" s="311" customFormat="1">
      <c r="AF350" s="405"/>
    </row>
    <row r="351" spans="32:32" s="311" customFormat="1">
      <c r="AF351" s="405"/>
    </row>
    <row r="352" spans="32:32" s="311" customFormat="1">
      <c r="AF352" s="405"/>
    </row>
    <row r="353" spans="32:32" s="311" customFormat="1">
      <c r="AF353" s="405"/>
    </row>
    <row r="354" spans="32:32" s="311" customFormat="1">
      <c r="AF354" s="405"/>
    </row>
    <row r="355" spans="32:32" s="311" customFormat="1">
      <c r="AF355" s="405"/>
    </row>
    <row r="356" spans="32:32" s="311" customFormat="1">
      <c r="AF356" s="405"/>
    </row>
    <row r="357" spans="32:32" s="311" customFormat="1">
      <c r="AF357" s="405"/>
    </row>
    <row r="358" spans="32:32" s="311" customFormat="1">
      <c r="AF358" s="405"/>
    </row>
    <row r="359" spans="32:32" s="311" customFormat="1">
      <c r="AF359" s="405"/>
    </row>
    <row r="360" spans="32:32" s="311" customFormat="1">
      <c r="AF360" s="405"/>
    </row>
    <row r="361" spans="32:32" s="311" customFormat="1">
      <c r="AF361" s="405"/>
    </row>
    <row r="362" spans="32:32" s="311" customFormat="1">
      <c r="AF362" s="405"/>
    </row>
    <row r="363" spans="32:32" s="311" customFormat="1">
      <c r="AF363" s="405"/>
    </row>
    <row r="364" spans="32:32" s="311" customFormat="1">
      <c r="AF364" s="405"/>
    </row>
    <row r="365" spans="32:32" s="311" customFormat="1">
      <c r="AF365" s="405"/>
    </row>
    <row r="366" spans="32:32" s="311" customFormat="1">
      <c r="AF366" s="405"/>
    </row>
    <row r="367" spans="32:32" s="311" customFormat="1">
      <c r="AF367" s="405"/>
    </row>
    <row r="368" spans="32:32" s="311" customFormat="1">
      <c r="AF368" s="405"/>
    </row>
    <row r="369" spans="32:32" s="311" customFormat="1">
      <c r="AF369" s="405"/>
    </row>
    <row r="370" spans="32:32" s="311" customFormat="1">
      <c r="AF370" s="405"/>
    </row>
    <row r="371" spans="32:32" s="311" customFormat="1">
      <c r="AF371" s="405"/>
    </row>
    <row r="372" spans="32:32" s="311" customFormat="1">
      <c r="AF372" s="405"/>
    </row>
    <row r="373" spans="32:32" s="311" customFormat="1">
      <c r="AF373" s="405"/>
    </row>
    <row r="374" spans="32:32" s="311" customFormat="1">
      <c r="AF374" s="405"/>
    </row>
    <row r="375" spans="32:32" s="311" customFormat="1">
      <c r="AF375" s="405"/>
    </row>
    <row r="376" spans="32:32" s="311" customFormat="1">
      <c r="AF376" s="405"/>
    </row>
    <row r="377" spans="32:32" s="311" customFormat="1">
      <c r="AF377" s="405"/>
    </row>
    <row r="378" spans="32:32" s="311" customFormat="1">
      <c r="AF378" s="405"/>
    </row>
    <row r="379" spans="32:32" s="311" customFormat="1">
      <c r="AF379" s="405"/>
    </row>
    <row r="380" spans="32:32" s="311" customFormat="1">
      <c r="AF380" s="405"/>
    </row>
    <row r="381" spans="32:32" s="311" customFormat="1">
      <c r="AF381" s="405"/>
    </row>
    <row r="382" spans="32:32" s="311" customFormat="1">
      <c r="AF382" s="405"/>
    </row>
    <row r="383" spans="32:32" s="311" customFormat="1">
      <c r="AF383" s="405"/>
    </row>
    <row r="384" spans="32:32" s="311" customFormat="1">
      <c r="AF384" s="405"/>
    </row>
    <row r="385" spans="32:32" s="311" customFormat="1">
      <c r="AF385" s="405"/>
    </row>
    <row r="386" spans="32:32" s="311" customFormat="1">
      <c r="AF386" s="405"/>
    </row>
    <row r="387" spans="32:32" s="311" customFormat="1">
      <c r="AF387" s="405"/>
    </row>
    <row r="388" spans="32:32" s="311" customFormat="1">
      <c r="AF388" s="405"/>
    </row>
    <row r="389" spans="32:32" s="311" customFormat="1">
      <c r="AF389" s="405"/>
    </row>
    <row r="390" spans="32:32" s="311" customFormat="1">
      <c r="AF390" s="405"/>
    </row>
    <row r="391" spans="32:32" s="311" customFormat="1">
      <c r="AF391" s="405"/>
    </row>
    <row r="392" spans="32:32" s="311" customFormat="1">
      <c r="AF392" s="405"/>
    </row>
    <row r="393" spans="32:32" s="311" customFormat="1">
      <c r="AF393" s="405"/>
    </row>
    <row r="394" spans="32:32" s="311" customFormat="1">
      <c r="AF394" s="405"/>
    </row>
    <row r="395" spans="32:32" s="311" customFormat="1">
      <c r="AF395" s="405"/>
    </row>
    <row r="396" spans="32:32" s="311" customFormat="1">
      <c r="AF396" s="405"/>
    </row>
    <row r="397" spans="32:32" s="311" customFormat="1">
      <c r="AF397" s="405"/>
    </row>
    <row r="398" spans="32:32" s="311" customFormat="1">
      <c r="AF398" s="405"/>
    </row>
    <row r="399" spans="32:32" s="311" customFormat="1">
      <c r="AF399" s="405"/>
    </row>
    <row r="400" spans="32:32" s="311" customFormat="1">
      <c r="AF400" s="405"/>
    </row>
    <row r="401" spans="32:32" s="311" customFormat="1">
      <c r="AF401" s="405"/>
    </row>
    <row r="402" spans="32:32" s="311" customFormat="1">
      <c r="AF402" s="405"/>
    </row>
    <row r="403" spans="32:32" s="311" customFormat="1">
      <c r="AF403" s="405"/>
    </row>
    <row r="404" spans="32:32" s="311" customFormat="1">
      <c r="AF404" s="405"/>
    </row>
    <row r="405" spans="32:32" s="311" customFormat="1">
      <c r="AF405" s="405"/>
    </row>
    <row r="406" spans="32:32" s="311" customFormat="1">
      <c r="AF406" s="405"/>
    </row>
    <row r="407" spans="32:32" s="311" customFormat="1">
      <c r="AF407" s="405"/>
    </row>
    <row r="408" spans="32:32" s="311" customFormat="1">
      <c r="AF408" s="405"/>
    </row>
    <row r="409" spans="32:32" s="311" customFormat="1">
      <c r="AF409" s="405"/>
    </row>
    <row r="410" spans="32:32" s="311" customFormat="1">
      <c r="AF410" s="405"/>
    </row>
    <row r="411" spans="32:32" s="311" customFormat="1">
      <c r="AF411" s="405"/>
    </row>
    <row r="412" spans="32:32" s="311" customFormat="1">
      <c r="AF412" s="405"/>
    </row>
    <row r="413" spans="32:32" s="311" customFormat="1">
      <c r="AF413" s="405"/>
    </row>
    <row r="414" spans="32:32" s="311" customFormat="1">
      <c r="AF414" s="405"/>
    </row>
    <row r="415" spans="32:32" s="311" customFormat="1">
      <c r="AF415" s="405"/>
    </row>
    <row r="416" spans="32:32" s="311" customFormat="1">
      <c r="AF416" s="405"/>
    </row>
    <row r="417" spans="32:32" s="311" customFormat="1">
      <c r="AF417" s="405"/>
    </row>
    <row r="418" spans="32:32" s="311" customFormat="1">
      <c r="AF418" s="405"/>
    </row>
    <row r="419" spans="32:32" s="311" customFormat="1">
      <c r="AF419" s="405"/>
    </row>
    <row r="420" spans="32:32" s="311" customFormat="1">
      <c r="AF420" s="405"/>
    </row>
    <row r="421" spans="32:32" s="311" customFormat="1">
      <c r="AF421" s="405"/>
    </row>
    <row r="422" spans="32:32" s="311" customFormat="1">
      <c r="AF422" s="405"/>
    </row>
    <row r="423" spans="32:32" s="311" customFormat="1">
      <c r="AF423" s="405"/>
    </row>
    <row r="424" spans="32:32" s="311" customFormat="1">
      <c r="AF424" s="405"/>
    </row>
    <row r="425" spans="32:32" s="311" customFormat="1">
      <c r="AF425" s="405"/>
    </row>
    <row r="426" spans="32:32" s="311" customFormat="1">
      <c r="AF426" s="405"/>
    </row>
    <row r="427" spans="32:32" s="311" customFormat="1">
      <c r="AF427" s="405"/>
    </row>
    <row r="428" spans="32:32" s="311" customFormat="1">
      <c r="AF428" s="405"/>
    </row>
    <row r="429" spans="32:32" s="311" customFormat="1">
      <c r="AF429" s="405"/>
    </row>
    <row r="430" spans="32:32" s="311" customFormat="1">
      <c r="AF430" s="405"/>
    </row>
    <row r="431" spans="32:32" s="311" customFormat="1">
      <c r="AF431" s="405"/>
    </row>
    <row r="432" spans="32:32" s="311" customFormat="1">
      <c r="AF432" s="405"/>
    </row>
    <row r="433" spans="32:32" s="311" customFormat="1">
      <c r="AF433" s="405"/>
    </row>
    <row r="434" spans="32:32" s="311" customFormat="1">
      <c r="AF434" s="405"/>
    </row>
    <row r="435" spans="32:32" s="311" customFormat="1">
      <c r="AF435" s="405"/>
    </row>
    <row r="436" spans="32:32" s="311" customFormat="1">
      <c r="AF436" s="405"/>
    </row>
    <row r="437" spans="32:32" s="311" customFormat="1">
      <c r="AF437" s="405"/>
    </row>
    <row r="438" spans="32:32" s="311" customFormat="1">
      <c r="AF438" s="405"/>
    </row>
    <row r="439" spans="32:32" s="311" customFormat="1">
      <c r="AF439" s="405"/>
    </row>
    <row r="440" spans="32:32" s="311" customFormat="1">
      <c r="AF440" s="405"/>
    </row>
    <row r="441" spans="32:32" s="311" customFormat="1">
      <c r="AF441" s="405"/>
    </row>
    <row r="442" spans="32:32" s="311" customFormat="1">
      <c r="AF442" s="405"/>
    </row>
    <row r="443" spans="32:32" s="311" customFormat="1">
      <c r="AF443" s="405"/>
    </row>
    <row r="444" spans="32:32" s="311" customFormat="1">
      <c r="AF444" s="405"/>
    </row>
    <row r="445" spans="32:32" s="311" customFormat="1">
      <c r="AF445" s="405"/>
    </row>
    <row r="446" spans="32:32" s="311" customFormat="1">
      <c r="AF446" s="405"/>
    </row>
    <row r="447" spans="32:32" s="311" customFormat="1">
      <c r="AF447" s="405"/>
    </row>
    <row r="448" spans="32:32" s="311" customFormat="1">
      <c r="AF448" s="405"/>
    </row>
    <row r="449" spans="32:32" s="311" customFormat="1">
      <c r="AF449" s="405"/>
    </row>
    <row r="450" spans="32:32" s="311" customFormat="1">
      <c r="AF450" s="405"/>
    </row>
    <row r="451" spans="32:32" s="311" customFormat="1">
      <c r="AF451" s="405"/>
    </row>
    <row r="452" spans="32:32" s="311" customFormat="1">
      <c r="AF452" s="405"/>
    </row>
    <row r="453" spans="32:32" s="311" customFormat="1">
      <c r="AF453" s="405"/>
    </row>
    <row r="454" spans="32:32" s="311" customFormat="1">
      <c r="AF454" s="405"/>
    </row>
    <row r="455" spans="32:32" s="311" customFormat="1">
      <c r="AF455" s="405"/>
    </row>
    <row r="456" spans="32:32" s="311" customFormat="1">
      <c r="AF456" s="405"/>
    </row>
    <row r="457" spans="32:32" s="311" customFormat="1">
      <c r="AF457" s="405"/>
    </row>
    <row r="458" spans="32:32" s="311" customFormat="1">
      <c r="AF458" s="405"/>
    </row>
    <row r="459" spans="32:32" s="311" customFormat="1">
      <c r="AF459" s="405"/>
    </row>
    <row r="460" spans="32:32" s="311" customFormat="1">
      <c r="AF460" s="405"/>
    </row>
    <row r="461" spans="32:32" s="311" customFormat="1">
      <c r="AF461" s="405"/>
    </row>
    <row r="462" spans="32:32" s="311" customFormat="1">
      <c r="AF462" s="405"/>
    </row>
    <row r="463" spans="32:32" s="311" customFormat="1">
      <c r="AF463" s="405"/>
    </row>
    <row r="464" spans="32:32" s="311" customFormat="1">
      <c r="AF464" s="405"/>
    </row>
    <row r="465" spans="32:32" s="311" customFormat="1">
      <c r="AF465" s="405"/>
    </row>
    <row r="466" spans="32:32" s="311" customFormat="1">
      <c r="AF466" s="405"/>
    </row>
    <row r="467" spans="32:32" s="311" customFormat="1">
      <c r="AF467" s="405"/>
    </row>
    <row r="468" spans="32:32" s="311" customFormat="1">
      <c r="AF468" s="405"/>
    </row>
    <row r="469" spans="32:32" s="311" customFormat="1">
      <c r="AF469" s="405"/>
    </row>
    <row r="470" spans="32:32" s="311" customFormat="1">
      <c r="AF470" s="405"/>
    </row>
    <row r="471" spans="32:32" s="311" customFormat="1">
      <c r="AF471" s="405"/>
    </row>
    <row r="472" spans="32:32" s="311" customFormat="1">
      <c r="AF472" s="405"/>
    </row>
    <row r="473" spans="32:32" s="311" customFormat="1">
      <c r="AF473" s="405"/>
    </row>
    <row r="474" spans="32:32" s="311" customFormat="1">
      <c r="AF474" s="405"/>
    </row>
    <row r="475" spans="32:32" s="311" customFormat="1">
      <c r="AF475" s="405"/>
    </row>
    <row r="476" spans="32:32" s="311" customFormat="1">
      <c r="AF476" s="405"/>
    </row>
    <row r="477" spans="32:32" s="311" customFormat="1">
      <c r="AF477" s="405"/>
    </row>
    <row r="478" spans="32:32" s="311" customFormat="1">
      <c r="AF478" s="405"/>
    </row>
    <row r="479" spans="32:32" s="311" customFormat="1">
      <c r="AF479" s="405"/>
    </row>
    <row r="480" spans="32:32" s="311" customFormat="1">
      <c r="AF480" s="405"/>
    </row>
    <row r="481" spans="32:32" s="311" customFormat="1">
      <c r="AF481" s="405"/>
    </row>
    <row r="482" spans="32:32" s="311" customFormat="1">
      <c r="AF482" s="405"/>
    </row>
    <row r="483" spans="32:32" s="311" customFormat="1">
      <c r="AF483" s="405"/>
    </row>
    <row r="484" spans="32:32" s="311" customFormat="1">
      <c r="AF484" s="405"/>
    </row>
    <row r="485" spans="32:32" s="311" customFormat="1">
      <c r="AF485" s="405"/>
    </row>
    <row r="486" spans="32:32" s="311" customFormat="1">
      <c r="AF486" s="405"/>
    </row>
    <row r="487" spans="32:32" s="311" customFormat="1">
      <c r="AF487" s="405"/>
    </row>
    <row r="488" spans="32:32" s="311" customFormat="1">
      <c r="AF488" s="405"/>
    </row>
    <row r="489" spans="32:32" s="311" customFormat="1">
      <c r="AF489" s="405"/>
    </row>
    <row r="490" spans="32:32" s="311" customFormat="1">
      <c r="AF490" s="405"/>
    </row>
    <row r="491" spans="32:32" s="311" customFormat="1">
      <c r="AF491" s="405"/>
    </row>
    <row r="492" spans="32:32" s="311" customFormat="1">
      <c r="AF492" s="405"/>
    </row>
    <row r="493" spans="32:32" s="311" customFormat="1">
      <c r="AF493" s="405"/>
    </row>
    <row r="494" spans="32:32" s="311" customFormat="1">
      <c r="AF494" s="405"/>
    </row>
    <row r="495" spans="32:32" s="311" customFormat="1">
      <c r="AF495" s="405"/>
    </row>
    <row r="496" spans="32:32" s="311" customFormat="1">
      <c r="AF496" s="405"/>
    </row>
    <row r="497" spans="32:32" s="311" customFormat="1">
      <c r="AF497" s="405"/>
    </row>
    <row r="498" spans="32:32" s="311" customFormat="1">
      <c r="AF498" s="405"/>
    </row>
    <row r="499" spans="32:32" s="311" customFormat="1">
      <c r="AF499" s="405"/>
    </row>
    <row r="500" spans="32:32" s="311" customFormat="1">
      <c r="AF500" s="405"/>
    </row>
    <row r="501" spans="32:32" s="311" customFormat="1">
      <c r="AF501" s="405"/>
    </row>
    <row r="502" spans="32:32" s="311" customFormat="1">
      <c r="AF502" s="405"/>
    </row>
    <row r="503" spans="32:32" s="311" customFormat="1">
      <c r="AF503" s="405"/>
    </row>
    <row r="504" spans="32:32" s="311" customFormat="1">
      <c r="AF504" s="405"/>
    </row>
    <row r="505" spans="32:32" s="311" customFormat="1">
      <c r="AF505" s="405"/>
    </row>
    <row r="506" spans="32:32" s="311" customFormat="1">
      <c r="AF506" s="405"/>
    </row>
  </sheetData>
  <sheetProtection algorithmName="SHA-512" hashValue="YySPDRuxXLljrTRxkW9AOE4uOesl81gLEDsTHbXgV6avIwVaPtCnuBixvR8IwFVXZW1s/kFnSPvtDl9sopvO2A==" saltValue="yopXY51o6RqeqNAwatBLFw==" spinCount="100000" sheet="1" formatRows="0" insertRows="0"/>
  <dataConsolidate/>
  <mergeCells count="19">
    <mergeCell ref="A260:B260"/>
    <mergeCell ref="A261:B261"/>
    <mergeCell ref="A2:E2"/>
    <mergeCell ref="AB1:AE2"/>
    <mergeCell ref="AB124:AE125"/>
    <mergeCell ref="AB247:AE249"/>
    <mergeCell ref="A265:C265"/>
    <mergeCell ref="A1:E1"/>
    <mergeCell ref="A124:F124"/>
    <mergeCell ref="A248:AA248"/>
    <mergeCell ref="A255:C255"/>
    <mergeCell ref="A256:B256"/>
    <mergeCell ref="A257:B257"/>
    <mergeCell ref="A246:C246"/>
    <mergeCell ref="A258:B258"/>
    <mergeCell ref="A259:B259"/>
    <mergeCell ref="A262:B262"/>
    <mergeCell ref="A263:B263"/>
    <mergeCell ref="A264:B264"/>
  </mergeCells>
  <conditionalFormatting sqref="B4:C32 B126:B153 D126:F153 D245:F245 B245">
    <cfRule type="containsBlanks" dxfId="15" priority="14">
      <formula>LEN(TRIM(B4))=0</formula>
    </cfRule>
  </conditionalFormatting>
  <conditionalFormatting sqref="D4:E32">
    <cfRule type="containsBlanks" dxfId="14" priority="13">
      <formula>LEN(TRIM(D4))=0</formula>
    </cfRule>
  </conditionalFormatting>
  <conditionalFormatting sqref="B33:C61">
    <cfRule type="containsBlanks" dxfId="13" priority="12">
      <formula>LEN(TRIM(B33))=0</formula>
    </cfRule>
  </conditionalFormatting>
  <conditionalFormatting sqref="D33:E61">
    <cfRule type="containsBlanks" dxfId="12" priority="11">
      <formula>LEN(TRIM(D33))=0</formula>
    </cfRule>
  </conditionalFormatting>
  <conditionalFormatting sqref="B62:C90">
    <cfRule type="containsBlanks" dxfId="11" priority="10">
      <formula>LEN(TRIM(B62))=0</formula>
    </cfRule>
  </conditionalFormatting>
  <conditionalFormatting sqref="D62:E90">
    <cfRule type="containsBlanks" dxfId="10" priority="9">
      <formula>LEN(TRIM(D62))=0</formula>
    </cfRule>
  </conditionalFormatting>
  <conditionalFormatting sqref="B91:C119">
    <cfRule type="containsBlanks" dxfId="9" priority="8">
      <formula>LEN(TRIM(B91))=0</formula>
    </cfRule>
  </conditionalFormatting>
  <conditionalFormatting sqref="D91:E119">
    <cfRule type="containsBlanks" dxfId="8" priority="7">
      <formula>LEN(TRIM(D91))=0</formula>
    </cfRule>
  </conditionalFormatting>
  <conditionalFormatting sqref="B120:C123">
    <cfRule type="containsBlanks" dxfId="7" priority="6">
      <formula>LEN(TRIM(B120))=0</formula>
    </cfRule>
  </conditionalFormatting>
  <conditionalFormatting sqref="D120:E123">
    <cfRule type="containsBlanks" dxfId="6" priority="5">
      <formula>LEN(TRIM(D120))=0</formula>
    </cfRule>
  </conditionalFormatting>
  <conditionalFormatting sqref="B154:B181 D154:F181">
    <cfRule type="containsBlanks" dxfId="5" priority="4">
      <formula>LEN(TRIM(B154))=0</formula>
    </cfRule>
  </conditionalFormatting>
  <conditionalFormatting sqref="B182:B209 D182:F209">
    <cfRule type="containsBlanks" dxfId="4" priority="3">
      <formula>LEN(TRIM(B182))=0</formula>
    </cfRule>
  </conditionalFormatting>
  <conditionalFormatting sqref="B210:B237 D210:F237">
    <cfRule type="containsBlanks" dxfId="3" priority="2">
      <formula>LEN(TRIM(B210))=0</formula>
    </cfRule>
  </conditionalFormatting>
  <conditionalFormatting sqref="B238:B244 D238:F244">
    <cfRule type="containsBlanks" dxfId="2" priority="1">
      <formula>LEN(TRIM(B238))=0</formula>
    </cfRule>
  </conditionalFormatting>
  <dataValidations count="4">
    <dataValidation type="textLength" allowBlank="1" showInputMessage="1" showErrorMessage="1" sqref="C4:C123">
      <formula1>1</formula1>
      <formula2>300</formula2>
    </dataValidation>
    <dataValidation type="list" errorStyle="warning" showInputMessage="1" showErrorMessage="1" error="Wyberz z listy" promptTitle="Nazwa zadania" prompt="Wybierz z listy" sqref="B4:B123">
      <formula1>nazwazadania</formula1>
    </dataValidation>
    <dataValidation type="list" errorStyle="warning" allowBlank="1" showInputMessage="1" showErrorMessage="1" error="Wybierz z listy" sqref="D4:E123">
      <formula1>tn</formula1>
    </dataValidation>
    <dataValidation type="list" errorStyle="warning" allowBlank="1" showInputMessage="1" showErrorMessage="1" errorTitle="Błąd" error="Wybierz z listy" promptTitle="Kategoria kosztów" prompt="Wybierz kategorię z listy" sqref="B126:B245">
      <formula1>kategoriakosztow</formula1>
    </dataValidation>
  </dataValidations>
  <pageMargins left="0.7" right="0.7" top="0.75" bottom="0.75" header="0.3" footer="0.3"/>
  <pageSetup paperSize="9" scale="24" fitToHeight="0" orientation="landscape" r:id="rId1"/>
  <colBreaks count="1" manualBreakCount="1">
    <brk id="6" max="25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AH54"/>
  <sheetViews>
    <sheetView showGridLines="0" zoomScaleNormal="100" zoomScaleSheetLayoutView="55" zoomScalePageLayoutView="85" workbookViewId="0">
      <selection activeCell="A29" sqref="A29:A35"/>
    </sheetView>
  </sheetViews>
  <sheetFormatPr defaultRowHeight="14.25"/>
  <cols>
    <col min="1" max="1" width="6" style="160" customWidth="1"/>
    <col min="2" max="12" width="2.28515625" style="148" customWidth="1"/>
    <col min="13" max="24" width="2" style="148" customWidth="1"/>
    <col min="25" max="32" width="2.7109375" style="148" customWidth="1"/>
    <col min="33" max="33" width="3.42578125" style="148" customWidth="1"/>
    <col min="34" max="34" width="16" style="148" customWidth="1"/>
    <col min="35" max="16384" width="9.140625" style="148"/>
  </cols>
  <sheetData>
    <row r="1" spans="1:34" ht="30" customHeight="1">
      <c r="A1" s="634" t="s">
        <v>2045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</row>
    <row r="2" spans="1:34" ht="48" customHeight="1">
      <c r="A2" s="329" t="s">
        <v>75</v>
      </c>
      <c r="B2" s="518" t="s">
        <v>1596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</row>
    <row r="3" spans="1:34" ht="36.75" customHeight="1">
      <c r="A3" s="329" t="s">
        <v>76</v>
      </c>
      <c r="B3" s="518" t="s">
        <v>1597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</row>
    <row r="4" spans="1:34" ht="222.75" customHeight="1">
      <c r="A4" s="329"/>
      <c r="B4" s="1199" t="s">
        <v>1598</v>
      </c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  <c r="R4" s="1200"/>
      <c r="S4" s="1200"/>
      <c r="T4" s="1200"/>
      <c r="U4" s="1200"/>
      <c r="V4" s="1200"/>
      <c r="W4" s="1200"/>
      <c r="X4" s="1200"/>
      <c r="Y4" s="1200"/>
      <c r="Z4" s="1200"/>
      <c r="AA4" s="1200"/>
      <c r="AB4" s="1200"/>
      <c r="AC4" s="1200"/>
      <c r="AD4" s="1200"/>
      <c r="AE4" s="1200"/>
      <c r="AF4" s="1200"/>
      <c r="AG4" s="1201"/>
    </row>
    <row r="5" spans="1:34" ht="41.25" customHeight="1">
      <c r="A5" s="329" t="s">
        <v>144</v>
      </c>
      <c r="B5" s="518" t="s">
        <v>1809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</row>
    <row r="6" spans="1:34" ht="51.75" customHeight="1">
      <c r="A6" s="329" t="s">
        <v>77</v>
      </c>
      <c r="B6" s="518" t="s">
        <v>1726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</row>
    <row r="7" spans="1:34" ht="94.5" customHeight="1">
      <c r="A7" s="329" t="s">
        <v>65</v>
      </c>
      <c r="B7" s="518" t="s">
        <v>1820</v>
      </c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</row>
    <row r="8" spans="1:34" ht="54" customHeight="1">
      <c r="A8" s="329" t="s">
        <v>64</v>
      </c>
      <c r="B8" s="518" t="s">
        <v>1810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</row>
    <row r="9" spans="1:34" ht="52.5" customHeight="1">
      <c r="A9" s="329" t="s">
        <v>70</v>
      </c>
      <c r="B9" s="518" t="s">
        <v>1727</v>
      </c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</row>
    <row r="10" spans="1:34" ht="23.25" customHeight="1">
      <c r="A10" s="518" t="s">
        <v>71</v>
      </c>
      <c r="B10" s="518" t="s">
        <v>2111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347"/>
    </row>
    <row r="11" spans="1:34" ht="106.5" customHeight="1">
      <c r="A11" s="518"/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347"/>
    </row>
    <row r="12" spans="1:34" ht="74.25" customHeight="1">
      <c r="A12" s="329" t="s">
        <v>72</v>
      </c>
      <c r="B12" s="518" t="s">
        <v>2077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347"/>
    </row>
    <row r="13" spans="1:34" ht="66" customHeight="1">
      <c r="A13" s="329" t="s">
        <v>73</v>
      </c>
      <c r="B13" s="518" t="s">
        <v>1601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347"/>
    </row>
    <row r="14" spans="1:34" ht="82.5" customHeight="1">
      <c r="A14" s="329" t="s">
        <v>74</v>
      </c>
      <c r="B14" s="518" t="s">
        <v>1600</v>
      </c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</row>
    <row r="15" spans="1:34" ht="56.25" customHeight="1">
      <c r="A15" s="329" t="s">
        <v>81</v>
      </c>
      <c r="B15" s="518" t="s">
        <v>1599</v>
      </c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</row>
    <row r="16" spans="1:34" ht="55.5" customHeight="1">
      <c r="A16" s="329" t="s">
        <v>82</v>
      </c>
      <c r="B16" s="518" t="s">
        <v>1602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</row>
    <row r="17" spans="1:34" ht="84.75" customHeight="1">
      <c r="A17" s="329" t="s">
        <v>85</v>
      </c>
      <c r="B17" s="518" t="s">
        <v>1811</v>
      </c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</row>
    <row r="18" spans="1:34" ht="239.25" customHeight="1">
      <c r="A18" s="329" t="s">
        <v>88</v>
      </c>
      <c r="B18" s="518" t="s">
        <v>1603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</row>
    <row r="19" spans="1:34" ht="57" customHeight="1">
      <c r="A19" s="329" t="s">
        <v>87</v>
      </c>
      <c r="B19" s="518" t="s">
        <v>1604</v>
      </c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</row>
    <row r="20" spans="1:34" ht="81" customHeight="1">
      <c r="A20" s="329" t="s">
        <v>86</v>
      </c>
      <c r="B20" s="518" t="s">
        <v>1605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</row>
    <row r="21" spans="1:34" ht="128.25" customHeight="1">
      <c r="A21" s="329" t="s">
        <v>89</v>
      </c>
      <c r="B21" s="518" t="s">
        <v>1606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</row>
    <row r="22" spans="1:34" ht="192.75" customHeight="1">
      <c r="A22" s="329" t="s">
        <v>90</v>
      </c>
      <c r="B22" s="518" t="s">
        <v>1607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</row>
    <row r="23" spans="1:34" ht="38.25" customHeight="1">
      <c r="A23" s="329" t="s">
        <v>95</v>
      </c>
      <c r="B23" s="518" t="s">
        <v>1812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</row>
    <row r="24" spans="1:34" ht="95.25" customHeight="1">
      <c r="A24" s="329" t="s">
        <v>96</v>
      </c>
      <c r="B24" s="518" t="s">
        <v>1609</v>
      </c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</row>
    <row r="25" spans="1:34" ht="96.75" customHeight="1">
      <c r="A25" s="329" t="s">
        <v>97</v>
      </c>
      <c r="B25" s="518" t="s">
        <v>1608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347"/>
    </row>
    <row r="26" spans="1:34" ht="56.25" customHeight="1">
      <c r="A26" s="329" t="s">
        <v>99</v>
      </c>
      <c r="B26" s="518" t="s">
        <v>1610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347"/>
    </row>
    <row r="27" spans="1:34" ht="21.75" customHeight="1">
      <c r="A27" s="387" t="s">
        <v>100</v>
      </c>
      <c r="B27" s="518" t="s">
        <v>2110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347"/>
    </row>
    <row r="28" spans="1:34" ht="80.25" customHeight="1">
      <c r="A28" s="387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347"/>
    </row>
    <row r="29" spans="1:34" ht="201" customHeight="1">
      <c r="A29" s="329" t="s">
        <v>146</v>
      </c>
      <c r="B29" s="518" t="s">
        <v>1611</v>
      </c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</row>
    <row r="30" spans="1:34" ht="52.5" customHeight="1">
      <c r="A30" s="390" t="s">
        <v>147</v>
      </c>
      <c r="B30" s="518" t="s">
        <v>1612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</row>
    <row r="31" spans="1:34" ht="51.75" customHeight="1">
      <c r="A31" s="390" t="s">
        <v>148</v>
      </c>
      <c r="B31" s="518" t="s">
        <v>1613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</row>
    <row r="32" spans="1:34" ht="52.5" customHeight="1">
      <c r="A32" s="390" t="s">
        <v>149</v>
      </c>
      <c r="B32" s="518" t="s">
        <v>1614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</row>
    <row r="33" spans="1:33" ht="65.25" customHeight="1">
      <c r="A33" s="390" t="s">
        <v>150</v>
      </c>
      <c r="B33" s="518" t="s">
        <v>1615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</row>
    <row r="34" spans="1:33" ht="157.5" customHeight="1">
      <c r="A34" s="390" t="s">
        <v>1581</v>
      </c>
      <c r="B34" s="518" t="s">
        <v>2108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</row>
    <row r="35" spans="1:33" ht="22.5" customHeight="1">
      <c r="A35" s="390" t="s">
        <v>1582</v>
      </c>
      <c r="B35" s="518" t="s">
        <v>1616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</row>
    <row r="36" spans="1:33" ht="79.5" customHeight="1">
      <c r="A36" s="330" t="s">
        <v>1617</v>
      </c>
      <c r="B36" s="518" t="s">
        <v>2114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</row>
    <row r="37" spans="1:33" ht="64.5" customHeight="1">
      <c r="A37" s="330" t="s">
        <v>1618</v>
      </c>
      <c r="B37" s="518" t="s">
        <v>1625</v>
      </c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</row>
    <row r="38" spans="1:33" ht="48" customHeight="1">
      <c r="A38" s="330" t="s">
        <v>1619</v>
      </c>
      <c r="B38" s="518" t="s">
        <v>1624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</row>
    <row r="39" spans="1:33" ht="42.75" customHeight="1">
      <c r="A39" s="330" t="s">
        <v>1620</v>
      </c>
      <c r="B39" s="518" t="s">
        <v>1623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</row>
    <row r="40" spans="1:33" ht="63" customHeight="1">
      <c r="A40" s="330" t="s">
        <v>1621</v>
      </c>
      <c r="B40" s="518" t="s">
        <v>1626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</row>
    <row r="41" spans="1:33" ht="68.25" customHeight="1">
      <c r="A41" s="330" t="s">
        <v>1622</v>
      </c>
      <c r="B41" s="518" t="s">
        <v>1628</v>
      </c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</row>
    <row r="42" spans="1:33" ht="24.75" customHeight="1">
      <c r="A42" s="330" t="s">
        <v>1627</v>
      </c>
      <c r="B42" s="518" t="s">
        <v>2109</v>
      </c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</row>
    <row r="43" spans="1:33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1:33" ht="15.75" customHeight="1">
      <c r="A44" s="1202"/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2"/>
      <c r="Z44" s="1202"/>
      <c r="AA44" s="1202"/>
      <c r="AB44" s="1202"/>
      <c r="AC44" s="1202"/>
      <c r="AD44" s="1202"/>
      <c r="AE44" s="1202"/>
      <c r="AF44" s="1202"/>
      <c r="AG44" s="1202"/>
    </row>
    <row r="45" spans="1:33" ht="15.75" customHeight="1">
      <c r="A45" s="1202"/>
      <c r="B45" s="1202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  <c r="AA45" s="1202"/>
      <c r="AB45" s="1202"/>
      <c r="AC45" s="1202"/>
      <c r="AD45" s="1202"/>
      <c r="AE45" s="1202"/>
      <c r="AF45" s="1202"/>
      <c r="AG45" s="1202"/>
    </row>
    <row r="46" spans="1:33" ht="15.75" customHeight="1">
      <c r="A46" s="1202"/>
      <c r="B46" s="1202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</row>
    <row r="47" spans="1:33">
      <c r="A47" s="1202"/>
      <c r="B47" s="1202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  <c r="AA47" s="1202"/>
      <c r="AB47" s="1202"/>
      <c r="AC47" s="1202"/>
      <c r="AD47" s="1202"/>
      <c r="AE47" s="1202"/>
      <c r="AF47" s="1202"/>
      <c r="AG47" s="1202"/>
    </row>
    <row r="48" spans="1:33" ht="65.25" customHeight="1">
      <c r="A48" s="1202"/>
      <c r="B48" s="1202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  <c r="T48" s="1202"/>
      <c r="U48" s="1202"/>
      <c r="V48" s="1202"/>
      <c r="W48" s="1202"/>
      <c r="X48" s="1202"/>
      <c r="Y48" s="1202"/>
      <c r="Z48" s="1202"/>
      <c r="AA48" s="1202"/>
      <c r="AB48" s="1202"/>
      <c r="AC48" s="1202"/>
      <c r="AD48" s="1202"/>
      <c r="AE48" s="1202"/>
      <c r="AF48" s="1202"/>
      <c r="AG48" s="1202"/>
    </row>
    <row r="49" spans="1:33" ht="45.75" customHeight="1">
      <c r="D49" s="1198" t="s">
        <v>1629</v>
      </c>
      <c r="E49" s="1198"/>
      <c r="F49" s="1198"/>
      <c r="G49" s="1198"/>
      <c r="H49" s="1198"/>
      <c r="I49" s="1198"/>
      <c r="J49" s="1198"/>
      <c r="K49" s="1198"/>
      <c r="L49" s="1198"/>
      <c r="M49" s="1198"/>
      <c r="N49" s="215"/>
      <c r="O49" s="215"/>
      <c r="P49" s="215"/>
      <c r="Q49" s="1198" t="s">
        <v>2078</v>
      </c>
      <c r="R49" s="1198"/>
      <c r="S49" s="1198"/>
      <c r="T49" s="1198"/>
      <c r="U49" s="1198"/>
      <c r="V49" s="1198"/>
      <c r="W49" s="1198"/>
      <c r="X49" s="1198"/>
      <c r="Y49" s="1198"/>
      <c r="Z49" s="1198"/>
      <c r="AA49" s="1198"/>
      <c r="AB49" s="1198"/>
      <c r="AC49" s="1198"/>
      <c r="AD49" s="1198"/>
      <c r="AE49" s="1198"/>
    </row>
    <row r="52" spans="1:33" ht="50.25" customHeight="1">
      <c r="A52" s="331">
        <v>13</v>
      </c>
      <c r="B52" s="518" t="s">
        <v>1630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</row>
    <row r="53" spans="1:33" ht="274.5" customHeight="1">
      <c r="A53" s="331">
        <v>14</v>
      </c>
      <c r="B53" s="518" t="s">
        <v>1631</v>
      </c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</row>
    <row r="54" spans="1:33" ht="41.25" customHeight="1">
      <c r="A54" s="331">
        <v>15</v>
      </c>
      <c r="B54" s="518" t="s">
        <v>1813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</row>
  </sheetData>
  <sheetProtection algorithmName="SHA-512" hashValue="5S+WD+8BaojzYCljHr0TTePfhgTmzOzQcrHNZUtB6P+N29s1TfqK9ZQA87CJU55aJvG3Piv2HdSyFmzOkwH4FQ==" saltValue="xB07dTx4XxpmzEkq8LXOvQ==" spinCount="100000" sheet="1" formatCells="0" formatRows="0" deleteRows="0"/>
  <mergeCells count="49">
    <mergeCell ref="B41:AG41"/>
    <mergeCell ref="B42:AG42"/>
    <mergeCell ref="D49:M49"/>
    <mergeCell ref="A1:AG1"/>
    <mergeCell ref="B2:AG2"/>
    <mergeCell ref="B3:AG3"/>
    <mergeCell ref="B5:AG5"/>
    <mergeCell ref="B6:AG6"/>
    <mergeCell ref="B4:AG4"/>
    <mergeCell ref="B16:AG16"/>
    <mergeCell ref="B17:AG17"/>
    <mergeCell ref="B20:AG20"/>
    <mergeCell ref="A44:AG48"/>
    <mergeCell ref="B22:AG22"/>
    <mergeCell ref="B23:AG23"/>
    <mergeCell ref="B24:AG24"/>
    <mergeCell ref="B7:AG7"/>
    <mergeCell ref="B15:AG15"/>
    <mergeCell ref="B21:AG21"/>
    <mergeCell ref="B18:AG18"/>
    <mergeCell ref="B19:AG19"/>
    <mergeCell ref="B8:AG8"/>
    <mergeCell ref="B9:AG9"/>
    <mergeCell ref="B10:AG10"/>
    <mergeCell ref="B12:AG12"/>
    <mergeCell ref="B11:AG11"/>
    <mergeCell ref="B37:AG37"/>
    <mergeCell ref="B38:AG38"/>
    <mergeCell ref="B39:AG39"/>
    <mergeCell ref="B40:AG40"/>
    <mergeCell ref="B13:AG13"/>
    <mergeCell ref="B14:AG14"/>
    <mergeCell ref="B25:AG25"/>
    <mergeCell ref="A10:A11"/>
    <mergeCell ref="B28:AG28"/>
    <mergeCell ref="B52:AG52"/>
    <mergeCell ref="B53:AG53"/>
    <mergeCell ref="B54:AG54"/>
    <mergeCell ref="B36:AG36"/>
    <mergeCell ref="B26:AG26"/>
    <mergeCell ref="B27:AG27"/>
    <mergeCell ref="B29:AG29"/>
    <mergeCell ref="B30:AG30"/>
    <mergeCell ref="B31:AG31"/>
    <mergeCell ref="B32:AG32"/>
    <mergeCell ref="B33:AG33"/>
    <mergeCell ref="B34:AG34"/>
    <mergeCell ref="B35:AG35"/>
    <mergeCell ref="Q49:AE49"/>
  </mergeCells>
  <phoneticPr fontId="37" type="noConversion"/>
  <conditionalFormatting sqref="B28:AG28">
    <cfRule type="containsBlanks" dxfId="1" priority="3">
      <formula>LEN(TRIM(B28))=0</formula>
    </cfRule>
  </conditionalFormatting>
  <conditionalFormatting sqref="B11:AG11">
    <cfRule type="containsBlanks" dxfId="0" priority="2">
      <formula>LEN(TRIM(B11))=0</formula>
    </cfRule>
  </conditionalFormatting>
  <dataValidations count="2">
    <dataValidation type="list" allowBlank="1" showInputMessage="1" showErrorMessage="1" sqref="B28:AG28">
      <formula1>oswpkt24</formula1>
    </dataValidation>
    <dataValidation type="list" allowBlank="1" showInputMessage="1" showErrorMessage="1" sqref="B11:AG11">
      <formula1>oswpkt8</formula1>
    </dataValidation>
  </dataValidations>
  <pageMargins left="0.7" right="0.63002450980392155" top="0.80208333333333337" bottom="0.75" header="0.3" footer="0.3"/>
  <pageSetup paperSize="9" scale="96" orientation="portrait" r:id="rId1"/>
  <headerFooter>
    <oddHeader>&amp;C&amp;G</oddHeader>
    <oddFooter>&amp;RStrona &amp;P z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L33"/>
  <sheetViews>
    <sheetView showGridLines="0" tabSelected="1" zoomScaleNormal="100" zoomScaleSheetLayoutView="100" zoomScalePageLayoutView="85" workbookViewId="0">
      <pane xSplit="33" ySplit="2" topLeftCell="AH3" activePane="bottomRight" state="frozen"/>
      <selection pane="topRight" activeCell="AH1" sqref="AH1"/>
      <selection pane="bottomLeft" activeCell="A3" sqref="A3"/>
      <selection pane="bottomRight" activeCell="AQ5" sqref="AQ5"/>
    </sheetView>
  </sheetViews>
  <sheetFormatPr defaultRowHeight="14.25"/>
  <cols>
    <col min="1" max="1" width="5.28515625" style="160" customWidth="1"/>
    <col min="2" max="32" width="2.7109375" style="148" customWidth="1"/>
    <col min="33" max="33" width="3.42578125" style="148" customWidth="1"/>
    <col min="34" max="38" width="24.28515625" style="148" hidden="1" customWidth="1"/>
    <col min="39" max="16384" width="9.140625" style="148"/>
  </cols>
  <sheetData>
    <row r="1" spans="1:38" ht="18.75" customHeight="1">
      <c r="A1" s="950" t="s">
        <v>2044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1207" t="s">
        <v>1801</v>
      </c>
      <c r="AI1" s="1207"/>
      <c r="AJ1" s="1207"/>
      <c r="AK1" s="1207"/>
      <c r="AL1" s="419"/>
    </row>
    <row r="2" spans="1:38" ht="36.75" customHeight="1">
      <c r="A2" s="950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332" t="str">
        <f>'I. Informacje ogólne o projekci'!$AH$2</f>
        <v>Ekspert od innowacyjności 1</v>
      </c>
      <c r="AI2" s="332" t="str">
        <f>'I. Informacje ogólne o projekci'!$AI$2</f>
        <v>Ekspert od innowacyjności 2</v>
      </c>
      <c r="AJ2" s="332" t="str">
        <f>'I. Informacje ogólne o projekci'!$AJ$2</f>
        <v>Ekspert od innowacyjności 3</v>
      </c>
      <c r="AK2" s="332" t="str">
        <f>'I. Informacje ogólne o projekci'!$AK$2</f>
        <v>Ekspert finansowy</v>
      </c>
      <c r="AL2" s="332" t="str">
        <f>'I. Informacje ogólne o projekci'!$AL$2</f>
        <v>Uwagi MFiPR</v>
      </c>
    </row>
    <row r="3" spans="1:38" ht="101.25" customHeight="1">
      <c r="A3" s="329" t="s">
        <v>75</v>
      </c>
      <c r="B3" s="518" t="s">
        <v>1632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159"/>
      <c r="AI3" s="159"/>
      <c r="AJ3" s="159"/>
      <c r="AK3" s="159"/>
      <c r="AL3" s="159"/>
    </row>
    <row r="4" spans="1:38" ht="93" customHeight="1">
      <c r="A4" s="329" t="s">
        <v>76</v>
      </c>
      <c r="B4" s="518" t="s">
        <v>2079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159"/>
      <c r="AI4" s="159"/>
      <c r="AJ4" s="159"/>
      <c r="AK4" s="159"/>
      <c r="AL4" s="159"/>
    </row>
    <row r="5" spans="1:38" ht="158.25" customHeight="1">
      <c r="A5" s="329" t="s">
        <v>144</v>
      </c>
      <c r="B5" s="518" t="s">
        <v>1633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159"/>
      <c r="AI5" s="159"/>
      <c r="AJ5" s="159"/>
      <c r="AK5" s="159"/>
      <c r="AL5" s="159"/>
    </row>
    <row r="6" spans="1:38" ht="27" customHeight="1">
      <c r="A6" s="329" t="s">
        <v>77</v>
      </c>
      <c r="B6" s="518" t="s">
        <v>1634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159"/>
      <c r="AI6" s="159"/>
      <c r="AJ6" s="159"/>
      <c r="AK6" s="159"/>
      <c r="AL6" s="159"/>
    </row>
    <row r="7" spans="1:38" ht="69.75" customHeight="1">
      <c r="A7" s="329" t="s">
        <v>65</v>
      </c>
      <c r="B7" s="518" t="s">
        <v>2080</v>
      </c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159"/>
      <c r="AI7" s="159"/>
      <c r="AJ7" s="159"/>
      <c r="AK7" s="159"/>
      <c r="AL7" s="159"/>
    </row>
    <row r="8" spans="1:38" ht="31.5" customHeight="1">
      <c r="A8" s="329" t="s">
        <v>64</v>
      </c>
      <c r="B8" s="518" t="s">
        <v>2081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159"/>
      <c r="AI8" s="159"/>
      <c r="AJ8" s="159"/>
      <c r="AK8" s="159"/>
      <c r="AL8" s="159"/>
    </row>
    <row r="9" spans="1:38" ht="40.5" customHeight="1">
      <c r="A9" s="329" t="s">
        <v>70</v>
      </c>
      <c r="B9" s="518" t="s">
        <v>2049</v>
      </c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159"/>
      <c r="AI9" s="159"/>
      <c r="AJ9" s="159"/>
      <c r="AK9" s="159"/>
      <c r="AL9" s="159"/>
    </row>
    <row r="10" spans="1:38" ht="28.5" customHeight="1">
      <c r="A10" s="329" t="s">
        <v>71</v>
      </c>
      <c r="B10" s="518" t="s">
        <v>1635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1204" t="s">
        <v>1913</v>
      </c>
      <c r="AI10" s="1205"/>
      <c r="AJ10" s="1205"/>
      <c r="AK10" s="1206"/>
      <c r="AL10" s="420"/>
    </row>
    <row r="11" spans="1:38" ht="55.5" customHeight="1">
      <c r="A11" s="329" t="s">
        <v>72</v>
      </c>
      <c r="B11" s="518" t="s">
        <v>1637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159"/>
      <c r="AI11" s="159"/>
      <c r="AJ11" s="159"/>
      <c r="AK11" s="159"/>
      <c r="AL11" s="159"/>
    </row>
    <row r="12" spans="1:38" ht="45" customHeight="1">
      <c r="A12" s="329" t="s">
        <v>73</v>
      </c>
      <c r="B12" s="518" t="s">
        <v>1636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159"/>
      <c r="AI12" s="159"/>
      <c r="AJ12" s="159"/>
      <c r="AK12" s="159"/>
      <c r="AL12" s="159"/>
    </row>
    <row r="13" spans="1:38" ht="39.75" customHeight="1">
      <c r="A13" s="329" t="s">
        <v>74</v>
      </c>
      <c r="B13" s="518" t="s">
        <v>1638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159"/>
      <c r="AI13" s="159"/>
      <c r="AJ13" s="159"/>
      <c r="AK13" s="159"/>
      <c r="AL13" s="159"/>
    </row>
    <row r="14" spans="1:38" ht="63" customHeight="1">
      <c r="A14" s="329" t="s">
        <v>81</v>
      </c>
      <c r="B14" s="518" t="s">
        <v>1639</v>
      </c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159"/>
      <c r="AI14" s="159"/>
      <c r="AJ14" s="159"/>
      <c r="AK14" s="159"/>
      <c r="AL14" s="159"/>
    </row>
    <row r="15" spans="1:38">
      <c r="A15" s="248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</row>
    <row r="16" spans="1:38">
      <c r="A16" s="248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</row>
    <row r="17" spans="1:33">
      <c r="A17" s="248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</row>
    <row r="18" spans="1:33">
      <c r="A18" s="248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</row>
    <row r="19" spans="1:33">
      <c r="A19" s="248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</row>
    <row r="20" spans="1:33">
      <c r="A20" s="248"/>
      <c r="B20" s="1203"/>
      <c r="C20" s="1203"/>
      <c r="D20" s="1203"/>
      <c r="E20" s="1203"/>
      <c r="F20" s="1203"/>
      <c r="G20" s="1203"/>
      <c r="H20" s="1203"/>
      <c r="I20" s="1203"/>
      <c r="J20" s="1203"/>
      <c r="K20" s="1203"/>
      <c r="L20" s="1203"/>
      <c r="M20" s="1203"/>
      <c r="N20" s="1203"/>
      <c r="O20" s="1203"/>
      <c r="P20" s="1203"/>
      <c r="Q20" s="1203"/>
      <c r="R20" s="1203"/>
      <c r="S20" s="1203"/>
      <c r="T20" s="1203"/>
      <c r="U20" s="1203"/>
      <c r="V20" s="1203"/>
      <c r="W20" s="1203"/>
      <c r="X20" s="1203"/>
      <c r="Y20" s="1203"/>
      <c r="Z20" s="1203"/>
      <c r="AA20" s="1203"/>
      <c r="AB20" s="1203"/>
      <c r="AC20" s="1203"/>
      <c r="AD20" s="1203"/>
      <c r="AE20" s="1203"/>
      <c r="AF20" s="1203"/>
      <c r="AG20" s="1203"/>
    </row>
    <row r="21" spans="1:33">
      <c r="A21" s="248"/>
      <c r="B21" s="1203"/>
      <c r="C21" s="1203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3"/>
      <c r="P21" s="1203"/>
      <c r="Q21" s="1203"/>
      <c r="R21" s="1203"/>
      <c r="S21" s="1203"/>
      <c r="T21" s="1203"/>
      <c r="U21" s="1203"/>
      <c r="V21" s="1203"/>
      <c r="W21" s="1203"/>
      <c r="X21" s="1203"/>
      <c r="Y21" s="1203"/>
      <c r="Z21" s="1203"/>
      <c r="AA21" s="1203"/>
      <c r="AB21" s="1203"/>
      <c r="AC21" s="1203"/>
      <c r="AD21" s="1203"/>
      <c r="AE21" s="1203"/>
      <c r="AF21" s="1203"/>
      <c r="AG21" s="1203"/>
    </row>
    <row r="22" spans="1:33">
      <c r="A22" s="248"/>
      <c r="B22" s="1203"/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</row>
    <row r="32" spans="1:33" ht="15">
      <c r="A32" s="334">
        <v>15</v>
      </c>
      <c r="B32" s="518" t="s">
        <v>1640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</row>
    <row r="33" spans="1:33" ht="15">
      <c r="A33" s="334">
        <v>16</v>
      </c>
      <c r="B33" s="518" t="s">
        <v>1641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</row>
  </sheetData>
  <sheetProtection algorithmName="SHA-512" hashValue="mFD+50784cx53sx2kYYZ0XEMPRjj5XaR9dZN6RyGI3zbLwvNnIqu+uXtydf/Q0lppstLMUu7NSuV+37s7RIYyA==" saltValue="74ooznQaU5e37RG/b0csZA==" spinCount="100000" sheet="1" formatCells="0" formatRows="0"/>
  <mergeCells count="20">
    <mergeCell ref="AH10:AK10"/>
    <mergeCell ref="AH1:AK1"/>
    <mergeCell ref="B3:AG3"/>
    <mergeCell ref="B4:AG4"/>
    <mergeCell ref="B5:AG5"/>
    <mergeCell ref="B6:AG6"/>
    <mergeCell ref="A1:AG2"/>
    <mergeCell ref="B7:AG7"/>
    <mergeCell ref="B32:AG32"/>
    <mergeCell ref="B33:AG33"/>
    <mergeCell ref="B20:AG20"/>
    <mergeCell ref="B21:AG21"/>
    <mergeCell ref="B22:AG22"/>
    <mergeCell ref="B14:AG14"/>
    <mergeCell ref="B8:AG8"/>
    <mergeCell ref="B9:AG9"/>
    <mergeCell ref="B10:AG10"/>
    <mergeCell ref="B11:AG11"/>
    <mergeCell ref="B12:AG12"/>
    <mergeCell ref="B13:AG13"/>
  </mergeCells>
  <pageMargins left="0.7" right="0.63002450980392155" top="0.80208333333333337" bottom="0.75" header="0.3" footer="0.3"/>
  <pageSetup paperSize="9" scale="94" orientation="portrait" r:id="rId1"/>
  <headerFooter>
    <oddHeader>&amp;C&amp;G</oddHeader>
    <oddFooter>&amp;RStrona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E128"/>
  <sheetViews>
    <sheetView topLeftCell="A57" workbookViewId="0">
      <selection activeCell="L70" sqref="L70"/>
    </sheetView>
  </sheetViews>
  <sheetFormatPr defaultRowHeight="15"/>
  <cols>
    <col min="1" max="1" width="33.42578125" style="27" customWidth="1"/>
    <col min="2" max="3" width="13.140625" style="27" customWidth="1"/>
    <col min="4" max="4" width="18.42578125" style="27" customWidth="1"/>
    <col min="5" max="5" width="18.42578125" style="1" customWidth="1"/>
    <col min="6" max="16384" width="9.140625" style="1"/>
  </cols>
  <sheetData>
    <row r="1" spans="1:5" s="29" customFormat="1" hidden="1">
      <c r="A1" s="30" t="str">
        <f>CONCATENATE('II. Identyfikacja Wnioskodawcy'!A75," ",'II. Identyfikacja Wnioskodawcy'!G75,"lok. ",'II. Identyfikacja Wnioskodawcy'!M75,", ",'II. Identyfikacja Wnioskodawcy'!W72," ",'II. Identyfikacja Wnioskodawcy'!R72)</f>
        <v xml:space="preserve">   lok.  ,    </v>
      </c>
      <c r="B1" s="28"/>
      <c r="C1" s="28"/>
      <c r="D1" s="28"/>
    </row>
    <row r="2" spans="1:5" s="29" customFormat="1" ht="31.5" customHeight="1" thickBot="1">
      <c r="A2" s="476" t="s">
        <v>63</v>
      </c>
      <c r="B2" s="476"/>
      <c r="C2" s="476"/>
      <c r="D2" s="476"/>
      <c r="E2" s="35">
        <f>'II. Identyfikacja Wnioskodawcy'!$P$3</f>
        <v>0</v>
      </c>
    </row>
    <row r="3" spans="1:5" s="29" customFormat="1" ht="31.5" customHeight="1" thickTop="1" thickBot="1">
      <c r="A3" s="476" t="s">
        <v>94</v>
      </c>
      <c r="B3" s="476"/>
      <c r="C3" s="476"/>
      <c r="D3" s="476"/>
      <c r="E3" s="35">
        <f>'I. Informacje ogólne o projekci'!$M$4</f>
        <v>0</v>
      </c>
    </row>
    <row r="4" spans="1:5" s="29" customFormat="1" ht="31.5" customHeight="1" thickTop="1" thickBot="1">
      <c r="A4" s="476" t="s">
        <v>1517</v>
      </c>
      <c r="B4" s="476"/>
      <c r="C4" s="476"/>
      <c r="D4" s="476"/>
      <c r="E4" s="35">
        <f>'I. Informacje ogólne o projekci'!$M$7</f>
        <v>0</v>
      </c>
    </row>
    <row r="5" spans="1:5" s="29" customFormat="1" ht="31.5" customHeight="1" thickTop="1" thickBot="1">
      <c r="A5" s="476" t="s">
        <v>1518</v>
      </c>
      <c r="B5" s="476"/>
      <c r="C5" s="476"/>
      <c r="D5" s="476"/>
      <c r="E5" s="35">
        <f>'I. Informacje ogólne o projekci'!$P$114</f>
        <v>0</v>
      </c>
    </row>
    <row r="6" spans="1:5" s="29" customFormat="1" ht="31.5" customHeight="1" thickTop="1" thickBot="1">
      <c r="A6" s="476" t="s">
        <v>1519</v>
      </c>
      <c r="B6" s="476"/>
      <c r="C6" s="476"/>
      <c r="D6" s="476"/>
      <c r="E6" s="35">
        <f>'I. Informacje ogólne o projekci'!$P$127</f>
        <v>0</v>
      </c>
    </row>
    <row r="7" spans="1:5" s="29" customFormat="1" ht="31.5" customHeight="1" thickTop="1" thickBot="1">
      <c r="A7" s="476" t="s">
        <v>1520</v>
      </c>
      <c r="B7" s="476"/>
      <c r="C7" s="476"/>
      <c r="D7" s="476"/>
      <c r="E7" s="35">
        <f>'I. Informacje ogólne o projekci'!$A$146</f>
        <v>0</v>
      </c>
    </row>
    <row r="8" spans="1:5" s="29" customFormat="1" ht="31.5" customHeight="1" thickTop="1" thickBot="1">
      <c r="A8" s="476" t="s">
        <v>255</v>
      </c>
      <c r="B8" s="476"/>
      <c r="C8" s="476"/>
      <c r="D8" s="476"/>
      <c r="E8" s="35">
        <f>'II. Identyfikacja Wnioskodawcy'!$P$9</f>
        <v>0</v>
      </c>
    </row>
    <row r="9" spans="1:5" s="29" customFormat="1" ht="31.5" customHeight="1" thickTop="1" thickBot="1">
      <c r="A9" s="476" t="s">
        <v>1521</v>
      </c>
      <c r="B9" s="476"/>
      <c r="C9" s="476"/>
      <c r="D9" s="476"/>
      <c r="E9" s="35">
        <f>'II. Identyfikacja Wnioskodawcy'!$P$6</f>
        <v>0</v>
      </c>
    </row>
    <row r="10" spans="1:5" s="29" customFormat="1" ht="31.5" customHeight="1" thickTop="1" thickBot="1">
      <c r="A10" s="476" t="s">
        <v>1569</v>
      </c>
      <c r="B10" s="476"/>
      <c r="C10" s="476"/>
      <c r="D10" s="476"/>
      <c r="E10" s="35">
        <f>'II. Identyfikacja Wnioskodawcy'!$P$12</f>
        <v>0</v>
      </c>
    </row>
    <row r="11" spans="1:5" s="29" customFormat="1" ht="31.5" customHeight="1" thickTop="1" thickBot="1">
      <c r="A11" s="476" t="s">
        <v>1568</v>
      </c>
      <c r="B11" s="476"/>
      <c r="C11" s="476"/>
      <c r="D11" s="476"/>
      <c r="E11" s="35">
        <f>'II. Identyfikacja Wnioskodawcy'!P11</f>
        <v>0</v>
      </c>
    </row>
    <row r="12" spans="1:5" s="29" customFormat="1" ht="31.5" customHeight="1" thickTop="1" thickBot="1">
      <c r="A12" s="476" t="s">
        <v>1522</v>
      </c>
      <c r="B12" s="476"/>
      <c r="C12" s="476"/>
      <c r="D12" s="476"/>
      <c r="E12" s="35">
        <f>'II. Identyfikacja Wnioskodawcy'!$P$14</f>
        <v>0</v>
      </c>
    </row>
    <row r="13" spans="1:5" s="29" customFormat="1" ht="31.5" customHeight="1" thickTop="1" thickBot="1">
      <c r="A13" s="476" t="s">
        <v>1523</v>
      </c>
      <c r="B13" s="476"/>
      <c r="C13" s="476"/>
      <c r="D13" s="476"/>
      <c r="E13" s="35" t="str">
        <f>'II. Identyfikacja Wnioskodawcy'!$G$17</f>
        <v xml:space="preserve"> </v>
      </c>
    </row>
    <row r="14" spans="1:5" s="29" customFormat="1" ht="31.5" customHeight="1" thickTop="1" thickBot="1">
      <c r="A14" s="476" t="s">
        <v>259</v>
      </c>
      <c r="B14" s="476"/>
      <c r="C14" s="476"/>
      <c r="D14" s="476"/>
      <c r="E14" s="36" t="str">
        <f>'II. Identyfikacja Wnioskodawcy'!$P$16</f>
        <v xml:space="preserve"> </v>
      </c>
    </row>
    <row r="15" spans="1:5" s="29" customFormat="1" ht="36.75" customHeight="1" thickTop="1" thickBot="1">
      <c r="A15" s="476" t="s">
        <v>1524</v>
      </c>
      <c r="B15" s="476"/>
      <c r="C15" s="476"/>
      <c r="D15" s="476"/>
      <c r="E15" s="35">
        <f>'II. Identyfikacja Wnioskodawcy'!P24</f>
        <v>0</v>
      </c>
    </row>
    <row r="16" spans="1:5" s="29" customFormat="1" ht="31.5" customHeight="1" thickTop="1" thickBot="1">
      <c r="A16" s="476" t="s">
        <v>1525</v>
      </c>
      <c r="B16" s="476"/>
      <c r="C16" s="476"/>
      <c r="D16" s="476"/>
      <c r="E16" s="35">
        <f>'II. Identyfikacja Wnioskodawcy'!P25</f>
        <v>0</v>
      </c>
    </row>
    <row r="17" spans="1:5" s="29" customFormat="1" ht="31.5" customHeight="1" thickTop="1" thickBot="1">
      <c r="A17" s="476" t="s">
        <v>1526</v>
      </c>
      <c r="B17" s="476"/>
      <c r="C17" s="476"/>
      <c r="D17" s="476"/>
      <c r="E17" s="35" t="str">
        <f>CONCATENATE('II. Identyfikacja Wnioskodawcy'!A34," ",'II. Identyfikacja Wnioskodawcy'!G34,"lok. ",'II. Identyfikacja Wnioskodawcy'!M34,", ",'II. Identyfikacja Wnioskodawcy'!W31," ",'II. Identyfikacja Wnioskodawcy'!R31)</f>
        <v xml:space="preserve"> lok. ,  </v>
      </c>
    </row>
    <row r="18" spans="1:5" s="29" customFormat="1" ht="31.5" customHeight="1" thickTop="1" thickBot="1">
      <c r="A18" s="476" t="s">
        <v>1527</v>
      </c>
      <c r="B18" s="476"/>
      <c r="C18" s="476"/>
      <c r="D18" s="476"/>
      <c r="E18" s="35">
        <f>'II. Identyfikacja Wnioskodawcy'!A31</f>
        <v>0</v>
      </c>
    </row>
    <row r="19" spans="1:5" s="29" customFormat="1" ht="31.5" customHeight="1" thickTop="1" thickBot="1">
      <c r="A19" s="476" t="s">
        <v>1528</v>
      </c>
      <c r="B19" s="476"/>
      <c r="C19" s="476"/>
      <c r="D19" s="476"/>
      <c r="E19" s="35" t="str">
        <f>IF('II. Identyfikacja Wnioskodawcy'!$Z$68=2,'Dane projektu'!$E$17,$A$1)</f>
        <v xml:space="preserve">   lok.  ,    </v>
      </c>
    </row>
    <row r="20" spans="1:5" s="29" customFormat="1" ht="31.5" customHeight="1" thickTop="1" thickBot="1">
      <c r="A20" s="476" t="s">
        <v>1529</v>
      </c>
      <c r="B20" s="476"/>
      <c r="C20" s="476"/>
      <c r="D20" s="476"/>
      <c r="E20" s="35" t="str">
        <f>IF('IV. Zdolność do realizacji'!$AB$606=1,"TAK","NIE")</f>
        <v>NIE</v>
      </c>
    </row>
    <row r="21" spans="1:5" s="29" customFormat="1" ht="31.5" customHeight="1" thickTop="1" thickBot="1">
      <c r="A21" s="476" t="s">
        <v>1530</v>
      </c>
      <c r="B21" s="476"/>
      <c r="C21" s="476"/>
      <c r="D21" s="476"/>
      <c r="E21" s="35"/>
    </row>
    <row r="22" spans="1:5" s="29" customFormat="1" ht="31.5" customHeight="1" thickTop="1" thickBot="1">
      <c r="A22" s="476" t="s">
        <v>1531</v>
      </c>
      <c r="B22" s="476"/>
      <c r="C22" s="476"/>
      <c r="D22" s="476"/>
      <c r="E22" s="36">
        <f>'I. Informacje ogólne o projekci'!$Z$108</f>
        <v>0</v>
      </c>
    </row>
    <row r="23" spans="1:5" s="29" customFormat="1" ht="31.5" customHeight="1" thickTop="1" thickBot="1">
      <c r="A23" s="476" t="s">
        <v>67</v>
      </c>
      <c r="B23" s="476"/>
      <c r="C23" s="476"/>
      <c r="D23" s="476"/>
      <c r="E23" s="36">
        <f>'I. Informacje ogólne o projekci'!$Z$109</f>
        <v>0</v>
      </c>
    </row>
    <row r="24" spans="1:5" s="29" customFormat="1" ht="31.5" customHeight="1" thickTop="1" thickBot="1">
      <c r="A24" s="476" t="s">
        <v>256</v>
      </c>
      <c r="B24" s="476"/>
      <c r="C24" s="476"/>
      <c r="D24" s="476"/>
      <c r="E24" s="35">
        <f>'II. Identyfikacja Wnioskodawcy'!$P$13</f>
        <v>0</v>
      </c>
    </row>
    <row r="25" spans="1:5" s="29" customFormat="1" ht="38.25" customHeight="1" thickTop="1" thickBot="1">
      <c r="A25" s="493" t="s">
        <v>1532</v>
      </c>
      <c r="B25" s="487" t="s">
        <v>1533</v>
      </c>
      <c r="C25" s="487"/>
      <c r="D25" s="487"/>
      <c r="E25" s="38">
        <f>'V. Aspekty Finansowe'!$N$6</f>
        <v>0</v>
      </c>
    </row>
    <row r="26" spans="1:5" s="29" customFormat="1" ht="38.25" customHeight="1" thickTop="1" thickBot="1">
      <c r="A26" s="494"/>
      <c r="B26" s="487" t="s">
        <v>1534</v>
      </c>
      <c r="C26" s="487"/>
      <c r="D26" s="487"/>
      <c r="E26" s="38" t="str">
        <f>'V. Aspekty Finansowe'!$N$10</f>
        <v>n/d</v>
      </c>
    </row>
    <row r="27" spans="1:5" s="29" customFormat="1" ht="38.25" customHeight="1" thickTop="1" thickBot="1">
      <c r="A27" s="495"/>
      <c r="B27" s="487" t="s">
        <v>1535</v>
      </c>
      <c r="C27" s="487"/>
      <c r="D27" s="487"/>
      <c r="E27" s="38" t="str">
        <f>'V. Aspekty Finansowe'!$N$14</f>
        <v>n/d</v>
      </c>
    </row>
    <row r="28" spans="1:5" s="29" customFormat="1" ht="38.25" customHeight="1" thickTop="1" thickBot="1">
      <c r="A28" s="496" t="s">
        <v>1547</v>
      </c>
      <c r="B28" s="488" t="s">
        <v>1533</v>
      </c>
      <c r="C28" s="488"/>
      <c r="D28" s="488"/>
      <c r="E28" s="39">
        <f>'V. Aspekty Finansowe'!$AC$6</f>
        <v>0</v>
      </c>
    </row>
    <row r="29" spans="1:5" s="29" customFormat="1" ht="38.25" customHeight="1" thickTop="1" thickBot="1">
      <c r="A29" s="497"/>
      <c r="B29" s="488" t="s">
        <v>1534</v>
      </c>
      <c r="C29" s="488"/>
      <c r="D29" s="488"/>
      <c r="E29" s="39">
        <f>'V. Aspekty Finansowe'!$AC$10</f>
        <v>0</v>
      </c>
    </row>
    <row r="30" spans="1:5" s="29" customFormat="1" ht="38.25" customHeight="1" thickTop="1" thickBot="1">
      <c r="A30" s="498"/>
      <c r="B30" s="488" t="s">
        <v>1535</v>
      </c>
      <c r="C30" s="488"/>
      <c r="D30" s="488"/>
      <c r="E30" s="39">
        <f>'V. Aspekty Finansowe'!$AC$14</f>
        <v>0</v>
      </c>
    </row>
    <row r="31" spans="1:5" s="29" customFormat="1" ht="38.25" customHeight="1" thickTop="1" thickBot="1">
      <c r="A31" s="490" t="s">
        <v>1536</v>
      </c>
      <c r="B31" s="489" t="s">
        <v>1537</v>
      </c>
      <c r="C31" s="489"/>
      <c r="D31" s="489"/>
      <c r="E31" s="40">
        <f>'V. Aspekty Finansowe'!$U$16</f>
        <v>0</v>
      </c>
    </row>
    <row r="32" spans="1:5" s="29" customFormat="1" ht="38.25" customHeight="1" thickTop="1" thickBot="1">
      <c r="A32" s="491"/>
      <c r="B32" s="489" t="s">
        <v>1538</v>
      </c>
      <c r="C32" s="489"/>
      <c r="D32" s="489"/>
      <c r="E32" s="40">
        <f>'V. Aspekty Finansowe'!$U$18</f>
        <v>0</v>
      </c>
    </row>
    <row r="33" spans="1:5" s="29" customFormat="1" ht="38.25" customHeight="1" thickTop="1" thickBot="1">
      <c r="A33" s="492"/>
      <c r="B33" s="489" t="s">
        <v>1539</v>
      </c>
      <c r="C33" s="489"/>
      <c r="D33" s="489"/>
      <c r="E33" s="40">
        <f>'V. Aspekty Finansowe'!$U$20</f>
        <v>0</v>
      </c>
    </row>
    <row r="34" spans="1:5" s="29" customFormat="1" ht="31.5" customHeight="1" thickTop="1" thickBot="1">
      <c r="A34" s="476" t="s">
        <v>1540</v>
      </c>
      <c r="B34" s="476"/>
      <c r="C34" s="476"/>
      <c r="D34" s="476"/>
      <c r="E34" s="37"/>
    </row>
    <row r="35" spans="1:5" s="29" customFormat="1" ht="31.5" customHeight="1" thickTop="1" thickBot="1">
      <c r="A35" s="476" t="s">
        <v>1541</v>
      </c>
      <c r="B35" s="476"/>
      <c r="C35" s="476"/>
      <c r="D35" s="476"/>
      <c r="E35" s="37"/>
    </row>
    <row r="36" spans="1:5" s="29" customFormat="1" ht="31.5" customHeight="1" thickTop="1" thickBot="1">
      <c r="A36" s="476" t="s">
        <v>1542</v>
      </c>
      <c r="B36" s="476"/>
      <c r="C36" s="476"/>
      <c r="D36" s="476"/>
      <c r="E36" s="37"/>
    </row>
    <row r="37" spans="1:5" s="29" customFormat="1" ht="36.75" customHeight="1" thickTop="1" thickBot="1">
      <c r="A37" s="476" t="s">
        <v>1543</v>
      </c>
      <c r="B37" s="476"/>
      <c r="C37" s="476"/>
      <c r="D37" s="476"/>
      <c r="E37" s="37"/>
    </row>
    <row r="38" spans="1:5" s="29" customFormat="1" ht="36.75" customHeight="1" thickTop="1" thickBot="1">
      <c r="A38" s="476" t="s">
        <v>1544</v>
      </c>
      <c r="B38" s="476"/>
      <c r="C38" s="476"/>
      <c r="D38" s="476"/>
      <c r="E38" s="37"/>
    </row>
    <row r="39" spans="1:5" s="29" customFormat="1" ht="31.5" customHeight="1" thickTop="1" thickBot="1">
      <c r="A39" s="476" t="s">
        <v>1545</v>
      </c>
      <c r="B39" s="476"/>
      <c r="C39" s="476"/>
      <c r="D39" s="476"/>
      <c r="E39" s="37"/>
    </row>
    <row r="40" spans="1:5" s="29" customFormat="1" ht="31.5" customHeight="1" thickTop="1" thickBot="1">
      <c r="A40" s="41" t="s">
        <v>1570</v>
      </c>
      <c r="B40" s="502" t="s">
        <v>3</v>
      </c>
      <c r="C40" s="502"/>
      <c r="D40" s="502"/>
      <c r="E40" s="42" t="s">
        <v>14</v>
      </c>
    </row>
    <row r="41" spans="1:5" ht="53.25" thickTop="1" thickBot="1">
      <c r="A41" s="35" t="s">
        <v>1572</v>
      </c>
      <c r="B41" s="44">
        <f>'VIII. Wskaźniki rezultatu'!$D$7</f>
        <v>0</v>
      </c>
      <c r="C41" s="45">
        <f>'VIII. Wskaźniki rezultatu'!$E$7</f>
        <v>0</v>
      </c>
      <c r="D41" s="46">
        <f>'VIII. Wskaźniki rezultatu'!$F$7</f>
        <v>0</v>
      </c>
      <c r="E41" s="42">
        <f>'VIII. Wskaźniki rezultatu'!$AK$7</f>
        <v>0</v>
      </c>
    </row>
    <row r="42" spans="1:5" ht="53.25" thickTop="1" thickBot="1">
      <c r="A42" s="35" t="s">
        <v>1571</v>
      </c>
      <c r="B42" s="503">
        <f>'VIII. Wskaźniki rezultatu'!$E$10</f>
        <v>0</v>
      </c>
      <c r="C42" s="503"/>
      <c r="D42" s="503"/>
      <c r="E42" s="43">
        <f>'VIII. Wskaźniki rezultatu'!$AL$10</f>
        <v>0</v>
      </c>
    </row>
    <row r="43" spans="1:5" ht="15.75" thickTop="1"/>
    <row r="44" spans="1:5" ht="15.75" thickBot="1">
      <c r="A44" s="1"/>
    </row>
    <row r="45" spans="1:5" ht="15.75">
      <c r="A45" s="499" t="s">
        <v>2034</v>
      </c>
      <c r="B45" s="500"/>
      <c r="C45" s="500"/>
      <c r="D45" s="500"/>
      <c r="E45" s="501"/>
    </row>
    <row r="46" spans="1:5">
      <c r="A46" s="482" t="s">
        <v>24</v>
      </c>
      <c r="B46" s="483"/>
      <c r="C46" s="483"/>
      <c r="D46" s="483"/>
      <c r="E46" s="484"/>
    </row>
    <row r="47" spans="1:5" ht="30">
      <c r="A47" s="480" t="s">
        <v>1</v>
      </c>
      <c r="B47" s="481"/>
      <c r="C47" s="136" t="s">
        <v>2</v>
      </c>
      <c r="D47" s="136" t="s">
        <v>2035</v>
      </c>
      <c r="E47" s="139" t="s">
        <v>14</v>
      </c>
    </row>
    <row r="48" spans="1:5">
      <c r="A48" s="472" t="str">
        <f>'VIII. Wskaźniki produktu'!$B$17</f>
        <v>Inwestycje prywatne uzupełniające wsparcie publiczne dla przedsiębiorstw (dotacje)</v>
      </c>
      <c r="B48" s="473"/>
      <c r="C48" s="137" t="str">
        <f>'VIII. Wskaźniki produktu'!$C$17</f>
        <v>PLN</v>
      </c>
      <c r="D48" s="137">
        <f>'VIII. Wskaźniki produktu'!$D$17</f>
        <v>0</v>
      </c>
      <c r="E48" s="144">
        <f>'VIII. Wskaźniki produktu'!$F$17</f>
        <v>0</v>
      </c>
    </row>
    <row r="49" spans="1:5" ht="30">
      <c r="A49" s="472" t="str">
        <f>'VIII. Wskaźniki produktu'!$B$5</f>
        <v>Liczba przedsiębiorstw otrzymujących wsparcie (CI 1)</v>
      </c>
      <c r="B49" s="473"/>
      <c r="C49" s="137" t="s">
        <v>2036</v>
      </c>
      <c r="D49" s="137">
        <f>'VIII. Wskaźniki produktu'!$D$5</f>
        <v>0</v>
      </c>
      <c r="E49" s="140">
        <f>'VIII. Wskaźniki produktu'!$F$5</f>
        <v>0</v>
      </c>
    </row>
    <row r="50" spans="1:5" ht="30">
      <c r="A50" s="472" t="str">
        <f>'VIII. Wskaźniki produktu'!$B$8</f>
        <v>Liczba przedsiębiorstw otrzymujących dotacje (CI 2)</v>
      </c>
      <c r="B50" s="473"/>
      <c r="C50" s="137" t="s">
        <v>2036</v>
      </c>
      <c r="D50" s="137">
        <f>'VIII. Wskaźniki produktu'!$D$8</f>
        <v>0</v>
      </c>
      <c r="E50" s="140">
        <f>'VIII. Wskaźniki produktu'!$F$8</f>
        <v>0</v>
      </c>
    </row>
    <row r="51" spans="1:5" ht="41.25" customHeight="1">
      <c r="A51" s="472" t="str">
        <f>'VIII. Wskaźniki produktu'!$B$14</f>
        <v>Liczba przedsiębiorstw ponoszących nakłady inwestycyjne na działalność B+R</v>
      </c>
      <c r="B51" s="473"/>
      <c r="C51" s="137" t="str">
        <f>'VIII. Wskaźniki produktu'!$C$14</f>
        <v xml:space="preserve">Szt. </v>
      </c>
      <c r="D51" s="137">
        <f>'VIII. Wskaźniki produktu'!$D$14</f>
        <v>0</v>
      </c>
      <c r="E51" s="140">
        <f>'VIII. Wskaźniki produktu'!$F$14</f>
        <v>0</v>
      </c>
    </row>
    <row r="52" spans="1:5">
      <c r="A52" s="472" t="str">
        <f>'VIII. Wskaźniki produktu'!$B$11</f>
        <v>Liczba wspartych labolatoriów badawczych</v>
      </c>
      <c r="B52" s="473"/>
      <c r="C52" s="137" t="str">
        <f>'VIII. Wskaźniki produktu'!$C$11</f>
        <v xml:space="preserve">Szt. </v>
      </c>
      <c r="D52" s="137">
        <f>'VIII. Wskaźniki produktu'!$D$11</f>
        <v>0</v>
      </c>
      <c r="E52" s="140">
        <f>'VIII. Wskaźniki produktu'!$F$11</f>
        <v>0</v>
      </c>
    </row>
    <row r="53" spans="1:5" ht="30.75" customHeight="1">
      <c r="A53" s="472" t="str">
        <f>'VIII. Wskaźniki produktu'!$B$20</f>
        <v>Nakłady inwestycyjne na zakup aparatury naukowo-badawczej, w tym:</v>
      </c>
      <c r="B53" s="473"/>
      <c r="C53" s="137" t="str">
        <f>'VIII. Wskaźniki produktu'!$C$20</f>
        <v>PLN</v>
      </c>
      <c r="D53" s="137">
        <f>'VIII. Wskaźniki produktu'!$D$20</f>
        <v>0</v>
      </c>
      <c r="E53" s="144">
        <f>'VIII. Wskaźniki produktu'!$F$20</f>
        <v>0</v>
      </c>
    </row>
    <row r="54" spans="1:5">
      <c r="A54" s="472" t="str">
        <f>'VIII. Wskaźniki produktu'!$B$21</f>
        <v>środki trwałe</v>
      </c>
      <c r="B54" s="473"/>
      <c r="C54" s="137" t="str">
        <f>'VIII. Wskaźniki produktu'!$C$21</f>
        <v>PLN</v>
      </c>
      <c r="D54" s="137">
        <f>'VIII. Wskaźniki produktu'!$D$21</f>
        <v>0</v>
      </c>
      <c r="E54" s="144">
        <f>'VIII. Wskaźniki produktu'!$F$21</f>
        <v>0</v>
      </c>
    </row>
    <row r="55" spans="1:5" ht="15.75" thickBot="1">
      <c r="A55" s="485" t="str">
        <f>'VIII. Wskaźniki produktu'!$B$22</f>
        <v>wartości niematerialne i prawne</v>
      </c>
      <c r="B55" s="486"/>
      <c r="C55" s="142" t="str">
        <f>'VIII. Wskaźniki produktu'!$C$22</f>
        <v>PLN</v>
      </c>
      <c r="D55" s="142">
        <f>'VIII. Wskaźniki produktu'!$D$22</f>
        <v>0</v>
      </c>
      <c r="E55" s="145">
        <f>'VIII. Wskaźniki produktu'!$F$22</f>
        <v>0</v>
      </c>
    </row>
    <row r="56" spans="1:5">
      <c r="A56" s="504"/>
      <c r="B56" s="505"/>
      <c r="C56" s="135"/>
      <c r="D56" s="135"/>
      <c r="E56" s="146"/>
    </row>
    <row r="57" spans="1:5" ht="15.75" thickBot="1">
      <c r="A57" s="504"/>
      <c r="B57" s="505"/>
      <c r="C57" s="135"/>
      <c r="D57" s="135"/>
      <c r="E57" s="146"/>
    </row>
    <row r="58" spans="1:5">
      <c r="A58" s="477" t="s">
        <v>0</v>
      </c>
      <c r="B58" s="478"/>
      <c r="C58" s="478"/>
      <c r="D58" s="478"/>
      <c r="E58" s="479"/>
    </row>
    <row r="59" spans="1:5" ht="30">
      <c r="A59" s="480" t="s">
        <v>1</v>
      </c>
      <c r="B59" s="481"/>
      <c r="C59" s="136" t="s">
        <v>2</v>
      </c>
      <c r="D59" s="136" t="s">
        <v>2035</v>
      </c>
      <c r="E59" s="139" t="s">
        <v>14</v>
      </c>
    </row>
    <row r="60" spans="1:5" ht="34.5" customHeight="1">
      <c r="A60" s="472" t="str">
        <f>'VIII. Wskaźniki rezultatu'!$A$10</f>
        <v>Liczba naukowców pracujacych w ulepszonych obiektach infrastruktury badawczej.</v>
      </c>
      <c r="B60" s="473"/>
      <c r="C60" s="137" t="str">
        <f>'VIII. Wskaźniki rezultatu'!$C$10</f>
        <v>EPC</v>
      </c>
      <c r="D60" s="137">
        <f>'VIII. Wskaźniki rezultatu'!$E$10</f>
        <v>0</v>
      </c>
      <c r="E60" s="140">
        <f>'VIII. Wskaźniki rezultatu'!$AL$10</f>
        <v>0</v>
      </c>
    </row>
    <row r="61" spans="1:5" ht="34.5" customHeight="1">
      <c r="A61" s="472" t="str">
        <f>'VIII. Wskaźniki rezultatu'!$A$16</f>
        <v>Liczba projektów B+R realizowanych przy wykorzystaniu wspartej infrastruktury badawczej.</v>
      </c>
      <c r="B61" s="473"/>
      <c r="C61" s="137" t="str">
        <f>'VIII. Wskaźniki rezultatu'!$C$16</f>
        <v>szt.</v>
      </c>
      <c r="D61" s="138">
        <f>'VIII. Wskaźniki rezultatu'!$E$16</f>
        <v>0</v>
      </c>
      <c r="E61" s="141">
        <f>'VIII. Wskaźniki rezultatu'!$AL$16</f>
        <v>0</v>
      </c>
    </row>
    <row r="62" spans="1:5" ht="29.25" customHeight="1">
      <c r="A62" s="472" t="str">
        <f>'VIII. Wskaźniki rezultatu'!$A$13</f>
        <v>Liczba przedsiębiorstw korzystających ze wspartej infrastruktury badawczej.</v>
      </c>
      <c r="B62" s="473"/>
      <c r="C62" s="137" t="str">
        <f>'VIII. Wskaźniki rezultatu'!$C$13</f>
        <v>szt.</v>
      </c>
      <c r="D62" s="138">
        <f>'VIII. Wskaźniki rezultatu'!$E$13</f>
        <v>0</v>
      </c>
      <c r="E62" s="141">
        <f>'VIII. Wskaźniki rezultatu'!$AL$13</f>
        <v>0</v>
      </c>
    </row>
    <row r="63" spans="1:5" ht="29.25" customHeight="1">
      <c r="A63" s="472" t="s">
        <v>2037</v>
      </c>
      <c r="B63" s="473"/>
      <c r="C63" s="137" t="s">
        <v>13</v>
      </c>
      <c r="D63" s="137">
        <v>0</v>
      </c>
      <c r="E63" s="140">
        <v>0</v>
      </c>
    </row>
    <row r="64" spans="1:5" ht="29.25" customHeight="1">
      <c r="A64" s="472" t="s">
        <v>2038</v>
      </c>
      <c r="B64" s="473"/>
      <c r="C64" s="137" t="s">
        <v>13</v>
      </c>
      <c r="D64" s="137">
        <v>0</v>
      </c>
      <c r="E64" s="140">
        <v>0</v>
      </c>
    </row>
    <row r="65" spans="1:5" ht="29.25" customHeight="1" thickBot="1">
      <c r="A65" s="485" t="str">
        <f>'VIII. Wskaźniki rezultatu'!$A$6</f>
        <v>Wzrost zatrudnienia we wspieranych przedsiębiorstwach</v>
      </c>
      <c r="B65" s="486"/>
      <c r="C65" s="142" t="s">
        <v>13</v>
      </c>
      <c r="D65" s="142">
        <f>'VIII. Wskaźniki rezultatu'!$D$7</f>
        <v>0</v>
      </c>
      <c r="E65" s="143">
        <f>'VIII. Wskaźniki rezultatu'!$AK$7</f>
        <v>0</v>
      </c>
    </row>
    <row r="66" spans="1:5" ht="29.25" customHeight="1">
      <c r="A66" s="506"/>
      <c r="B66" s="506"/>
      <c r="C66" s="134"/>
      <c r="D66" s="134"/>
      <c r="E66" s="134"/>
    </row>
    <row r="67" spans="1:5" ht="29.25" customHeight="1" thickBot="1">
      <c r="A67" s="506"/>
      <c r="B67" s="506"/>
      <c r="C67" s="134"/>
      <c r="D67" s="134"/>
      <c r="E67" s="134"/>
    </row>
    <row r="68" spans="1:5" ht="15.75">
      <c r="A68" s="499" t="s">
        <v>2039</v>
      </c>
      <c r="B68" s="500"/>
      <c r="C68" s="500"/>
      <c r="D68" s="500"/>
      <c r="E68" s="501"/>
    </row>
    <row r="69" spans="1:5">
      <c r="A69" s="482" t="s">
        <v>24</v>
      </c>
      <c r="B69" s="483"/>
      <c r="C69" s="483"/>
      <c r="D69" s="483"/>
      <c r="E69" s="484"/>
    </row>
    <row r="70" spans="1:5" ht="30">
      <c r="A70" s="480" t="s">
        <v>1</v>
      </c>
      <c r="B70" s="481"/>
      <c r="C70" s="136" t="s">
        <v>2</v>
      </c>
      <c r="D70" s="136" t="s">
        <v>2035</v>
      </c>
      <c r="E70" s="139" t="s">
        <v>14</v>
      </c>
    </row>
    <row r="71" spans="1:5" ht="37.5" customHeight="1">
      <c r="A71" s="472" t="str">
        <f>'VIII. Wskaźniki produktu'!$B$17</f>
        <v>Inwestycje prywatne uzupełniające wsparcie publiczne dla przedsiębiorstw (dotacje)</v>
      </c>
      <c r="B71" s="473"/>
      <c r="C71" s="137" t="str">
        <f>'VIII. Wskaźniki produktu'!$C$17</f>
        <v>PLN</v>
      </c>
      <c r="D71" s="137">
        <f>'VIII. Wskaźniki produktu'!$D$17</f>
        <v>0</v>
      </c>
      <c r="E71" s="144">
        <f>'VIII. Wskaźniki produktu'!$F$17</f>
        <v>0</v>
      </c>
    </row>
    <row r="72" spans="1:5" ht="37.5" customHeight="1">
      <c r="A72" s="472" t="str">
        <f>'VIII. Wskaźniki produktu'!$B$5</f>
        <v>Liczba przedsiębiorstw otrzymujących wsparcie (CI 1)</v>
      </c>
      <c r="B72" s="473"/>
      <c r="C72" s="137" t="s">
        <v>2036</v>
      </c>
      <c r="D72" s="137">
        <f>'VIII. Wskaźniki produktu'!$D$5</f>
        <v>0</v>
      </c>
      <c r="E72" s="140">
        <f>'VIII. Wskaźniki produktu'!$F$5</f>
        <v>0</v>
      </c>
    </row>
    <row r="73" spans="1:5" ht="37.5" customHeight="1">
      <c r="A73" s="472" t="str">
        <f>'VIII. Wskaźniki produktu'!$B$8</f>
        <v>Liczba przedsiębiorstw otrzymujących dotacje (CI 2)</v>
      </c>
      <c r="B73" s="473"/>
      <c r="C73" s="137" t="s">
        <v>2036</v>
      </c>
      <c r="D73" s="137">
        <f>'VIII. Wskaźniki produktu'!$D$8</f>
        <v>0</v>
      </c>
      <c r="E73" s="140">
        <f>'VIII. Wskaźniki produktu'!$F$8</f>
        <v>0</v>
      </c>
    </row>
    <row r="74" spans="1:5" ht="37.5" customHeight="1">
      <c r="A74" s="472" t="str">
        <f>'VIII. Wskaźniki produktu'!$B$14</f>
        <v>Liczba przedsiębiorstw ponoszących nakłady inwestycyjne na działalność B+R</v>
      </c>
      <c r="B74" s="473"/>
      <c r="C74" s="137" t="str">
        <f>'VIII. Wskaźniki produktu'!$C$14</f>
        <v xml:space="preserve">Szt. </v>
      </c>
      <c r="D74" s="137">
        <f>'VIII. Wskaźniki produktu'!$D$14</f>
        <v>0</v>
      </c>
      <c r="E74" s="140">
        <f>'VIII. Wskaźniki produktu'!$F$14</f>
        <v>0</v>
      </c>
    </row>
    <row r="75" spans="1:5" ht="37.5" customHeight="1">
      <c r="A75" s="472" t="str">
        <f>'VIII. Wskaźniki produktu'!$B$11</f>
        <v>Liczba wspartych labolatoriów badawczych</v>
      </c>
      <c r="B75" s="473"/>
      <c r="C75" s="137" t="str">
        <f>'VIII. Wskaźniki produktu'!$C$11</f>
        <v xml:space="preserve">Szt. </v>
      </c>
      <c r="D75" s="137">
        <f>'VIII. Wskaźniki produktu'!$D$11</f>
        <v>0</v>
      </c>
      <c r="E75" s="140">
        <f>'VIII. Wskaźniki produktu'!$F$11</f>
        <v>0</v>
      </c>
    </row>
    <row r="76" spans="1:5" ht="37.5" customHeight="1">
      <c r="A76" s="472" t="str">
        <f>'VIII. Wskaźniki produktu'!$B$20</f>
        <v>Nakłady inwestycyjne na zakup aparatury naukowo-badawczej, w tym:</v>
      </c>
      <c r="B76" s="473"/>
      <c r="C76" s="137" t="str">
        <f>'VIII. Wskaźniki produktu'!$C$20</f>
        <v>PLN</v>
      </c>
      <c r="D76" s="137">
        <f>'VIII. Wskaźniki produktu'!$D$20</f>
        <v>0</v>
      </c>
      <c r="E76" s="144">
        <f>'VIII. Wskaźniki produktu'!$F$20</f>
        <v>0</v>
      </c>
    </row>
    <row r="77" spans="1:5" ht="37.5" customHeight="1">
      <c r="A77" s="472" t="str">
        <f>'VIII. Wskaźniki produktu'!$B$21</f>
        <v>środki trwałe</v>
      </c>
      <c r="B77" s="473"/>
      <c r="C77" s="137" t="str">
        <f>'VIII. Wskaźniki produktu'!$C$21</f>
        <v>PLN</v>
      </c>
      <c r="D77" s="137">
        <f>'VIII. Wskaźniki produktu'!$D$21</f>
        <v>0</v>
      </c>
      <c r="E77" s="144">
        <f>'VIII. Wskaźniki produktu'!$F$21</f>
        <v>0</v>
      </c>
    </row>
    <row r="78" spans="1:5" ht="37.5" customHeight="1" thickBot="1">
      <c r="A78" s="485" t="str">
        <f>'VIII. Wskaźniki produktu'!$B$22</f>
        <v>wartości niematerialne i prawne</v>
      </c>
      <c r="B78" s="486"/>
      <c r="C78" s="142" t="str">
        <f>'VIII. Wskaźniki produktu'!$C$22</f>
        <v>PLN</v>
      </c>
      <c r="D78" s="142">
        <f>'VIII. Wskaźniki produktu'!$D$22</f>
        <v>0</v>
      </c>
      <c r="E78" s="145">
        <f>'VIII. Wskaźniki produktu'!$F$22</f>
        <v>0</v>
      </c>
    </row>
    <row r="79" spans="1:5" ht="29.25" customHeight="1" thickBot="1">
      <c r="A79" s="504"/>
      <c r="B79" s="505"/>
      <c r="C79" s="135"/>
      <c r="D79" s="135"/>
      <c r="E79" s="146"/>
    </row>
    <row r="80" spans="1:5">
      <c r="A80" s="477" t="s">
        <v>0</v>
      </c>
      <c r="B80" s="478"/>
      <c r="C80" s="478"/>
      <c r="D80" s="478"/>
      <c r="E80" s="479"/>
    </row>
    <row r="81" spans="1:5" ht="30">
      <c r="A81" s="480" t="s">
        <v>1</v>
      </c>
      <c r="B81" s="481"/>
      <c r="C81" s="136" t="s">
        <v>2</v>
      </c>
      <c r="D81" s="136" t="s">
        <v>2035</v>
      </c>
      <c r="E81" s="139" t="s">
        <v>14</v>
      </c>
    </row>
    <row r="82" spans="1:5" ht="34.5" customHeight="1">
      <c r="A82" s="472" t="str">
        <f>'VIII. Wskaźniki rezultatu'!$A$10</f>
        <v>Liczba naukowców pracujacych w ulepszonych obiektach infrastruktury badawczej.</v>
      </c>
      <c r="B82" s="473"/>
      <c r="C82" s="137" t="str">
        <f>'VIII. Wskaźniki rezultatu'!$C$10</f>
        <v>EPC</v>
      </c>
      <c r="D82" s="137">
        <f>'VIII. Wskaźniki rezultatu'!$E$10</f>
        <v>0</v>
      </c>
      <c r="E82" s="140">
        <f>'VIII. Wskaźniki rezultatu'!$AL$10</f>
        <v>0</v>
      </c>
    </row>
    <row r="83" spans="1:5" ht="34.5" customHeight="1">
      <c r="A83" s="472" t="str">
        <f>'VIII. Wskaźniki rezultatu'!$A$16</f>
        <v>Liczba projektów B+R realizowanych przy wykorzystaniu wspartej infrastruktury badawczej.</v>
      </c>
      <c r="B83" s="473"/>
      <c r="C83" s="137" t="str">
        <f>'VIII. Wskaźniki rezultatu'!$C$16</f>
        <v>szt.</v>
      </c>
      <c r="D83" s="138">
        <f>'VIII. Wskaźniki rezultatu'!$E$16</f>
        <v>0</v>
      </c>
      <c r="E83" s="141">
        <f>'VIII. Wskaźniki rezultatu'!$AL$16</f>
        <v>0</v>
      </c>
    </row>
    <row r="84" spans="1:5" ht="29.25" customHeight="1">
      <c r="A84" s="472" t="str">
        <f>'VIII. Wskaźniki rezultatu'!$A$13</f>
        <v>Liczba przedsiębiorstw korzystających ze wspartej infrastruktury badawczej.</v>
      </c>
      <c r="B84" s="473"/>
      <c r="C84" s="137" t="str">
        <f>'VIII. Wskaźniki rezultatu'!$C$13</f>
        <v>szt.</v>
      </c>
      <c r="D84" s="138">
        <f>'VIII. Wskaźniki rezultatu'!$E$13</f>
        <v>0</v>
      </c>
      <c r="E84" s="141">
        <f>'VIII. Wskaźniki rezultatu'!$AL$13</f>
        <v>0</v>
      </c>
    </row>
    <row r="85" spans="1:5" ht="29.25" customHeight="1">
      <c r="A85" s="472" t="s">
        <v>2037</v>
      </c>
      <c r="B85" s="473"/>
      <c r="C85" s="137" t="s">
        <v>13</v>
      </c>
      <c r="D85" s="137">
        <v>0</v>
      </c>
      <c r="E85" s="140">
        <v>0</v>
      </c>
    </row>
    <row r="86" spans="1:5" ht="29.25" customHeight="1">
      <c r="A86" s="472" t="s">
        <v>2038</v>
      </c>
      <c r="B86" s="473"/>
      <c r="C86" s="137" t="s">
        <v>13</v>
      </c>
      <c r="D86" s="137">
        <v>0</v>
      </c>
      <c r="E86" s="140">
        <v>0</v>
      </c>
    </row>
    <row r="87" spans="1:5" ht="29.25" customHeight="1" thickBot="1">
      <c r="A87" s="485" t="str">
        <f>'VIII. Wskaźniki rezultatu'!$A$6</f>
        <v>Wzrost zatrudnienia we wspieranych przedsiębiorstwach</v>
      </c>
      <c r="B87" s="486"/>
      <c r="C87" s="142" t="s">
        <v>13</v>
      </c>
      <c r="D87" s="142">
        <f>'VIII. Wskaźniki rezultatu'!$D$7</f>
        <v>0</v>
      </c>
      <c r="E87" s="143">
        <f>'VIII. Wskaźniki rezultatu'!$AK$7</f>
        <v>0</v>
      </c>
    </row>
    <row r="88" spans="1:5" ht="29.25" customHeight="1">
      <c r="A88" s="506"/>
      <c r="B88" s="506"/>
      <c r="C88" s="134"/>
      <c r="D88" s="134"/>
      <c r="E88" s="134"/>
    </row>
    <row r="89" spans="1:5" ht="29.25" customHeight="1" thickBot="1">
      <c r="A89" s="506"/>
      <c r="B89" s="506"/>
      <c r="C89" s="134"/>
      <c r="D89" s="134"/>
      <c r="E89" s="134"/>
    </row>
    <row r="90" spans="1:5" ht="15.75">
      <c r="A90" s="499" t="s">
        <v>2040</v>
      </c>
      <c r="B90" s="500"/>
      <c r="C90" s="500"/>
      <c r="D90" s="500"/>
      <c r="E90" s="501"/>
    </row>
    <row r="91" spans="1:5">
      <c r="A91" s="482" t="s">
        <v>24</v>
      </c>
      <c r="B91" s="483"/>
      <c r="C91" s="483"/>
      <c r="D91" s="483"/>
      <c r="E91" s="484"/>
    </row>
    <row r="92" spans="1:5" ht="30">
      <c r="A92" s="480" t="s">
        <v>1</v>
      </c>
      <c r="B92" s="481"/>
      <c r="C92" s="136" t="s">
        <v>2</v>
      </c>
      <c r="D92" s="136" t="s">
        <v>2035</v>
      </c>
      <c r="E92" s="139" t="s">
        <v>14</v>
      </c>
    </row>
    <row r="93" spans="1:5" ht="29.25" customHeight="1">
      <c r="A93" s="472" t="str">
        <f>'VIII. Wskaźniki produktu'!$B$25</f>
        <v>Liczba zakupionych środków trwałych</v>
      </c>
      <c r="B93" s="473"/>
      <c r="C93" s="137" t="str">
        <f>'VIII. Wskaźniki produktu'!$C$25</f>
        <v xml:space="preserve">Szt. </v>
      </c>
      <c r="D93" s="137">
        <f>'VIII. Wskaźniki produktu'!$D$25</f>
        <v>0</v>
      </c>
      <c r="E93" s="140">
        <f>'VIII. Wskaźniki produktu'!$F$25</f>
        <v>0</v>
      </c>
    </row>
    <row r="94" spans="1:5" ht="29.25" customHeight="1">
      <c r="A94" s="472" t="str">
        <f>'VIII. Wskaźniki produktu'!$B$28</f>
        <v>Liczba zakupionych wartości niematerialnych i prawnych</v>
      </c>
      <c r="B94" s="473"/>
      <c r="C94" s="137" t="str">
        <f>'VIII. Wskaźniki produktu'!$C$28</f>
        <v xml:space="preserve">Szt. </v>
      </c>
      <c r="D94" s="137">
        <f>'VIII. Wskaźniki produktu'!$D$28</f>
        <v>0</v>
      </c>
      <c r="E94" s="140">
        <f>'VIII. Wskaźniki produktu'!$F$28</f>
        <v>0</v>
      </c>
    </row>
    <row r="95" spans="1:5" ht="29.25" customHeight="1">
      <c r="A95" s="472" t="str">
        <f>'VIII. Wskaźniki produktu'!$B$36</f>
        <v>Nie dotyczy</v>
      </c>
      <c r="B95" s="473"/>
      <c r="C95" s="137" t="str">
        <f>'VIII. Wskaźniki produktu'!$C$36</f>
        <v xml:space="preserve">Nie dotyczy  </v>
      </c>
      <c r="D95" s="137" t="str">
        <f>'VIII. Wskaźniki produktu'!$D$36</f>
        <v xml:space="preserve">Nie dotyczy </v>
      </c>
      <c r="E95" s="140" t="str">
        <f>'VIII. Wskaźniki produktu'!$E$36</f>
        <v xml:space="preserve">Nie dotyczy </v>
      </c>
    </row>
    <row r="96" spans="1:5" ht="30.75" customHeight="1">
      <c r="A96" s="472" t="str">
        <f>'VIII. Wskaźniki produktu'!$B$39</f>
        <v>Nie dotyczy</v>
      </c>
      <c r="B96" s="473"/>
      <c r="C96" s="137" t="str">
        <f>'VIII. Wskaźniki produktu'!$C$39</f>
        <v xml:space="preserve">Nie dotyczy  </v>
      </c>
      <c r="D96" s="137" t="str">
        <f>'VIII. Wskaźniki produktu'!$D$39</f>
        <v xml:space="preserve">Nie dotyczy </v>
      </c>
      <c r="E96" s="140" t="str">
        <f>'VIII. Wskaźniki produktu'!$E$39</f>
        <v xml:space="preserve">Nie dotyczy </v>
      </c>
    </row>
    <row r="97" spans="1:5" ht="30.75" customHeight="1">
      <c r="A97" s="472" t="str">
        <f>'VIII. Wskaźniki produktu'!$B$42</f>
        <v>Nie dotyczy</v>
      </c>
      <c r="B97" s="473"/>
      <c r="C97" s="137" t="str">
        <f>'VIII. Wskaźniki produktu'!$C$42</f>
        <v xml:space="preserve">Nie dotyczy  </v>
      </c>
      <c r="D97" s="137" t="str">
        <f>'VIII. Wskaźniki produktu'!$D$42</f>
        <v xml:space="preserve">Nie dotyczy </v>
      </c>
      <c r="E97" s="140" t="str">
        <f>'VIII. Wskaźniki produktu'!$E$42</f>
        <v xml:space="preserve">Nie dotyczy </v>
      </c>
    </row>
    <row r="98" spans="1:5" ht="30.75" customHeight="1">
      <c r="A98" s="472" t="str">
        <f>'VIII. Wskaźniki produktu'!$B$45</f>
        <v>Nie dotyczy</v>
      </c>
      <c r="B98" s="473"/>
      <c r="C98" s="137" t="str">
        <f>'VIII. Wskaźniki produktu'!$C$45</f>
        <v xml:space="preserve">Nie dotyczy  </v>
      </c>
      <c r="D98" s="137" t="str">
        <f>'VIII. Wskaźniki produktu'!$D$45</f>
        <v xml:space="preserve">Nie dotyczy </v>
      </c>
      <c r="E98" s="140" t="str">
        <f>'VIII. Wskaźniki produktu'!$E$45</f>
        <v xml:space="preserve">Nie dotyczy </v>
      </c>
    </row>
    <row r="99" spans="1:5" ht="30.75" customHeight="1">
      <c r="A99" s="472" t="str">
        <f>'VIII. Wskaźniki produktu'!$B$48</f>
        <v>Nie dotyczy</v>
      </c>
      <c r="B99" s="473"/>
      <c r="C99" s="137" t="str">
        <f>'VIII. Wskaźniki produktu'!$C$48</f>
        <v xml:space="preserve">Nie dotyczy  </v>
      </c>
      <c r="D99" s="137" t="str">
        <f>'VIII. Wskaźniki produktu'!$D$48</f>
        <v xml:space="preserve">Nie dotyczy </v>
      </c>
      <c r="E99" s="140" t="str">
        <f>'VIII. Wskaźniki produktu'!$E$48</f>
        <v xml:space="preserve">Nie dotyczy </v>
      </c>
    </row>
    <row r="100" spans="1:5" ht="30.75" customHeight="1">
      <c r="A100" s="472" t="str">
        <f>'VIII. Wskaźniki produktu'!$B$51</f>
        <v>Nie dotyczy</v>
      </c>
      <c r="B100" s="473"/>
      <c r="C100" s="137" t="str">
        <f>'VIII. Wskaźniki produktu'!$C$51</f>
        <v xml:space="preserve">Nie dotyczy  </v>
      </c>
      <c r="D100" s="137" t="str">
        <f>'VIII. Wskaźniki produktu'!$D$51</f>
        <v xml:space="preserve">Nie dotyczy </v>
      </c>
      <c r="E100" s="140" t="str">
        <f>'VIII. Wskaźniki produktu'!$E$51</f>
        <v xml:space="preserve">Nie dotyczy </v>
      </c>
    </row>
    <row r="101" spans="1:5" ht="30.75" customHeight="1" thickBot="1">
      <c r="A101" s="485" t="str">
        <f>'VIII. Wskaźniki produktu'!$B$54</f>
        <v>Nie dotyczy</v>
      </c>
      <c r="B101" s="486"/>
      <c r="C101" s="142" t="str">
        <f>'VIII. Wskaźniki produktu'!$C$54</f>
        <v xml:space="preserve">Nie dotyczy  </v>
      </c>
      <c r="D101" s="142" t="str">
        <f>'VIII. Wskaźniki produktu'!$D$54</f>
        <v xml:space="preserve">Nie dotyczy </v>
      </c>
      <c r="E101" s="143" t="str">
        <f>'VIII. Wskaźniki produktu'!$E$54</f>
        <v xml:space="preserve">Nie dotyczy </v>
      </c>
    </row>
    <row r="102" spans="1:5" ht="15.75" thickBot="1"/>
    <row r="103" spans="1:5">
      <c r="A103" s="477" t="s">
        <v>0</v>
      </c>
      <c r="B103" s="478"/>
      <c r="C103" s="478"/>
      <c r="D103" s="478"/>
      <c r="E103" s="479"/>
    </row>
    <row r="104" spans="1:5" ht="30">
      <c r="A104" s="480" t="s">
        <v>1</v>
      </c>
      <c r="B104" s="481"/>
      <c r="C104" s="136" t="s">
        <v>2</v>
      </c>
      <c r="D104" s="136" t="s">
        <v>2035</v>
      </c>
      <c r="E104" s="139" t="s">
        <v>14</v>
      </c>
    </row>
    <row r="105" spans="1:5" ht="48.75" customHeight="1">
      <c r="A105" s="472" t="str">
        <f>'VIII. Wskaźniki rezultatu'!$A$34</f>
        <v>Liczba jednostek naukowych z którymi Wnioskodawca nawiąże współpracę w ramach projektu</v>
      </c>
      <c r="B105" s="473"/>
      <c r="C105" s="137" t="str">
        <f>'VIII. Wskaźniki rezultatu'!$C$34</f>
        <v>Szt.</v>
      </c>
      <c r="D105" s="138">
        <f>'VIII. Wskaźniki rezultatu'!$E$34</f>
        <v>0</v>
      </c>
      <c r="E105" s="141">
        <f>'VIII. Wskaźniki rezultatu'!$AL$34</f>
        <v>0</v>
      </c>
    </row>
    <row r="106" spans="1:5" ht="48.75" customHeight="1">
      <c r="A106" s="472" t="str">
        <f>'VIII. Wskaźniki rezultatu'!$A$37</f>
        <v>Liczba form współpracy z jednostkami naukowymi (w ramach nawiązania nowej współpracy)</v>
      </c>
      <c r="B106" s="473"/>
      <c r="C106" s="137" t="str">
        <f>'VIII. Wskaźniki rezultatu'!C40</f>
        <v>Szt.</v>
      </c>
      <c r="D106" s="138">
        <f>'VIII. Wskaźniki rezultatu'!$E$37</f>
        <v>0</v>
      </c>
      <c r="E106" s="141">
        <f>'VIII. Wskaźniki rezultatu'!$AL$37</f>
        <v>0</v>
      </c>
    </row>
    <row r="107" spans="1:5" ht="48.75" customHeight="1">
      <c r="A107" s="472" t="str">
        <f>'VIII. Wskaźniki rezultatu'!$A$40</f>
        <v>Liczba jednostek naukowych z którymi Wnioskodawca rozwinie współpracę w ramach projektu</v>
      </c>
      <c r="B107" s="473"/>
      <c r="C107" s="137" t="str">
        <f>'VIII. Wskaźniki rezultatu'!$C$40</f>
        <v>Szt.</v>
      </c>
      <c r="D107" s="138">
        <f>'VIII. Wskaźniki rezultatu'!$E$40</f>
        <v>0</v>
      </c>
      <c r="E107" s="141">
        <f>'VIII. Wskaźniki rezultatu'!$AL$40</f>
        <v>0</v>
      </c>
    </row>
    <row r="108" spans="1:5" ht="48.75" customHeight="1">
      <c r="A108" s="472" t="str">
        <f>'VIII. Wskaźniki rezultatu'!$A$43</f>
        <v>Liczba form współpracy z jednostkami naukowymi (w ramach rozwoju dotychczasowej współpracy)</v>
      </c>
      <c r="B108" s="473"/>
      <c r="C108" s="137" t="str">
        <f>'VIII. Wskaźniki rezultatu'!$C$43</f>
        <v>Szt.</v>
      </c>
      <c r="D108" s="138">
        <f>'VIII. Wskaźniki rezultatu'!$E$43</f>
        <v>0</v>
      </c>
      <c r="E108" s="141">
        <f>'VIII. Wskaźniki rezultatu'!$AL$43</f>
        <v>0</v>
      </c>
    </row>
    <row r="109" spans="1:5" ht="48.75" customHeight="1">
      <c r="A109" s="472" t="str">
        <f>'VIII. Wskaźniki rezultatu'!$A$46</f>
        <v>Liczba podmiotów z sektora MSP z którymi Wnioskodawca nawiąże/rozwinie współpracę w ramach projektu</v>
      </c>
      <c r="B109" s="473"/>
      <c r="C109" s="137" t="str">
        <f>'VIII. Wskaźniki rezultatu'!$C$46</f>
        <v>Szt.</v>
      </c>
      <c r="D109" s="138">
        <f>'VIII. Wskaźniki rezultatu'!$E$46</f>
        <v>0</v>
      </c>
      <c r="E109" s="141">
        <f>'VIII. Wskaźniki rezultatu'!$AL$46</f>
        <v>0</v>
      </c>
    </row>
    <row r="110" spans="1:5" ht="48.75" customHeight="1">
      <c r="A110" s="472" t="str">
        <f>'VIII. Wskaźniki rezultatu'!$A$49</f>
        <v>Liczba form współpracy z podmiotami sektora MSP w ramach nawiązania/rozwoju współpracy</v>
      </c>
      <c r="B110" s="473"/>
      <c r="C110" s="137" t="str">
        <f>'VIII. Wskaźniki rezultatu'!$C$49</f>
        <v>Szt.</v>
      </c>
      <c r="D110" s="138">
        <f>'VIII. Wskaźniki rezultatu'!$E$49</f>
        <v>0</v>
      </c>
      <c r="E110" s="141">
        <f>'VIII. Wskaźniki rezultatu'!$AL$49</f>
        <v>0</v>
      </c>
    </row>
    <row r="111" spans="1:5" ht="62.25" customHeight="1">
      <c r="A111" s="472" t="str">
        <f>'VIII. Wskaźniki rezultatu'!$A$52</f>
        <v>Liczba organizacji pozarządowych (NGO) z którymi Wnioskodawca nawiąże/rozwinie współpracę w ramach projektu</v>
      </c>
      <c r="B111" s="473"/>
      <c r="C111" s="137" t="str">
        <f>'VIII. Wskaźniki rezultatu'!$C$52</f>
        <v>Szt.</v>
      </c>
      <c r="D111" s="138">
        <f>'VIII. Wskaźniki rezultatu'!$E$52</f>
        <v>0</v>
      </c>
      <c r="E111" s="141">
        <f>'VIII. Wskaźniki rezultatu'!$AL$52</f>
        <v>0</v>
      </c>
    </row>
    <row r="112" spans="1:5" ht="62.25" customHeight="1">
      <c r="A112" s="472" t="str">
        <f>'VIII. Wskaźniki rezultatu'!$A$55</f>
        <v>Liczba form współpracy z organizacjami pozarządowymi (NGO) w ramach nawiązania/rozwoju współpracy</v>
      </c>
      <c r="B112" s="473"/>
      <c r="C112" s="137" t="str">
        <f>'VIII. Wskaźniki rezultatu'!$C$55</f>
        <v>Szt.</v>
      </c>
      <c r="D112" s="138">
        <f>'VIII. Wskaźniki rezultatu'!$E$55</f>
        <v>0</v>
      </c>
      <c r="E112" s="141">
        <f>'VIII. Wskaźniki rezultatu'!$AL$55</f>
        <v>0</v>
      </c>
    </row>
    <row r="113" spans="1:5" ht="98.25" customHeight="1">
      <c r="A113" s="474" t="str">
        <f>'VIII. Wskaźniki rezultatu'!$A$61</f>
        <v>Nie dotyczy (Wskaźnik obrazujący pozytywny wpływ projektu na środowisko i klimat poprzez sposób realizacji projektu.)</v>
      </c>
      <c r="B113" s="475"/>
      <c r="C113" s="137" t="str">
        <f>'VIII. Wskaźniki rezultatu'!$C$58</f>
        <v>Nie dotyczy</v>
      </c>
      <c r="D113" s="138">
        <f>'VIII. Wskaźniki rezultatu'!$E$58</f>
        <v>0</v>
      </c>
      <c r="E113" s="141">
        <f>'VIII. Wskaźniki rezultatu'!$AL$58</f>
        <v>0</v>
      </c>
    </row>
    <row r="114" spans="1:5" ht="98.25" customHeight="1">
      <c r="A114" s="474" t="str">
        <f>'VIII. Wskaźniki rezultatu'!$A$61</f>
        <v>Nie dotyczy (Wskaźnik obrazujący pozytywny wpływ projektu na środowisko i klimat poprzez sposób realizacji projektu.)</v>
      </c>
      <c r="B114" s="475"/>
      <c r="C114" s="137" t="str">
        <f>'VIII. Wskaźniki rezultatu'!$C$61</f>
        <v>Nie dotyczy</v>
      </c>
      <c r="D114" s="138">
        <f>'VIII. Wskaźniki rezultatu'!$E$61</f>
        <v>0</v>
      </c>
      <c r="E114" s="141">
        <f>'VIII. Wskaźniki rezultatu'!$AL$61</f>
        <v>0</v>
      </c>
    </row>
    <row r="115" spans="1:5" ht="98.25" customHeight="1">
      <c r="A115" s="474" t="str">
        <f>'VIII. Wskaźniki rezultatu'!$A$64</f>
        <v>Nie dotyczy (Wskaźnik obrazujący pozytywny wpływ projektu na środowisko i klimat poprzez rezultat projektu.)</v>
      </c>
      <c r="B115" s="475"/>
      <c r="C115" s="137" t="str">
        <f>'VIII. Wskaźniki rezultatu'!$C$64</f>
        <v>Nie dotyczy</v>
      </c>
      <c r="D115" s="138">
        <f>'VIII. Wskaźniki rezultatu'!$E$64</f>
        <v>0</v>
      </c>
      <c r="E115" s="141">
        <f>'VIII. Wskaźniki rezultatu'!$AL$64</f>
        <v>0</v>
      </c>
    </row>
    <row r="116" spans="1:5" ht="98.25" customHeight="1">
      <c r="A116" s="474" t="str">
        <f>'VIII. Wskaźniki rezultatu'!$A$67</f>
        <v>Nie dotyczy (Wskaźnik obrazujący pozytywny wpływ projektu na środowisko i klimat poprzez rezultat projektu.)</v>
      </c>
      <c r="B116" s="475"/>
      <c r="C116" s="137" t="str">
        <f>'VIII. Wskaźniki rezultatu'!$C$67</f>
        <v>Nie dotyczy</v>
      </c>
      <c r="D116" s="138">
        <f>'VIII. Wskaźniki rezultatu'!$E$67</f>
        <v>0</v>
      </c>
      <c r="E116" s="141">
        <f>'VIII. Wskaźniki rezultatu'!$AL$67</f>
        <v>0</v>
      </c>
    </row>
    <row r="117" spans="1:5" ht="98.25" customHeight="1">
      <c r="A117" s="474" t="str">
        <f>'VIII. Wskaźniki rezultatu'!$A$73</f>
        <v>Nie dotyczy (Wskaźnik obrazujący dostępność produktów/ rezultatów projektu dla osób z niepełnosprawnościami)</v>
      </c>
      <c r="B117" s="475"/>
      <c r="C117" s="137" t="str">
        <f>'VIII. Wskaźniki rezultatu'!$C$73</f>
        <v>Nie dotyczy</v>
      </c>
      <c r="D117" s="138">
        <f>'VIII. Wskaźniki rezultatu'!$E$73</f>
        <v>0</v>
      </c>
      <c r="E117" s="141">
        <f>'VIII. Wskaźniki rezultatu'!$AL$73</f>
        <v>0</v>
      </c>
    </row>
    <row r="118" spans="1:5" ht="168" customHeight="1">
      <c r="A118" s="474" t="str">
        <f>CONCATENATE('VIII. Wskaźniki rezultatu'!A76," ",'VIII. Wskaźniki rezultatu'!$A$77)</f>
        <v>Nie dotyczy (Wskaźnik obrazujący spełnienie standardu architektonicznego stanowiącego załącznik nr 2 do Wytycznych w zakresie realizacji zasady równości szans i niedyskryminacji, w tym dostępności dla osób z niepełnosprawnościami oraz zasady równości szans kobiet i mężczyzn w ramach Funduszy Unijnych na lata 2014-2020.)</v>
      </c>
      <c r="B118" s="475"/>
      <c r="C118" s="137" t="str">
        <f>'VIII. Wskaźniki rezultatu'!$C$76</f>
        <v>Nie dotyczy</v>
      </c>
      <c r="D118" s="138">
        <f>'VIII. Wskaźniki rezultatu'!$E$76</f>
        <v>0</v>
      </c>
      <c r="E118" s="141">
        <f>'VIII. Wskaźniki rezultatu'!$AL$76</f>
        <v>0</v>
      </c>
    </row>
    <row r="119" spans="1:5" ht="168" customHeight="1">
      <c r="A119" s="474" t="str">
        <f>_xlfn.CONCAT('VIII. Wskaźniki rezultatu'!$A$80," ",'VIII. Wskaźniki rezultatu'!$A$81)</f>
        <v>Nie dotyczy (Wskaźnik obrazujący spełnienie standardu architektonicznego stanowiącego załącznik nr 2 do Wytycznych w zakresie realizacji zasady równości szans i niedyskryminacji, w tym dostępności dla osób z niepełnosprawnościami oraz zasady równości szans kobiet i mężczyzn w ramach Funduszy Unijnych na lata 2014-2020.)</v>
      </c>
      <c r="B119" s="475"/>
      <c r="C119" s="138" t="str">
        <f>'VIII. Wskaźniki rezultatu'!$C$80</f>
        <v>Nie dotyczy</v>
      </c>
      <c r="D119" s="138">
        <f>'VIII. Wskaźniki rezultatu'!$E$80</f>
        <v>0</v>
      </c>
      <c r="E119" s="141">
        <f>'VIII. Wskaźniki rezultatu'!$AL$80</f>
        <v>0</v>
      </c>
    </row>
    <row r="120" spans="1:5" ht="66" customHeight="1">
      <c r="A120" s="474" t="str">
        <f>'VIII. Wskaźniki rezultatu'!$A$84</f>
        <v>Nie dotyczy (Wskaźnik projektu na realizację zasady równości szans  kobiet i mężczyzn)</v>
      </c>
      <c r="B120" s="475"/>
      <c r="C120" s="137" t="str">
        <f>'VIII. Wskaźniki rezultatu'!$C$84</f>
        <v>Nie dotyczy</v>
      </c>
      <c r="D120" s="138">
        <f>'VIII. Wskaźniki rezultatu'!$E$84</f>
        <v>0</v>
      </c>
      <c r="E120" s="141">
        <f>'VIII. Wskaźniki rezultatu'!$AL$84</f>
        <v>0</v>
      </c>
    </row>
    <row r="121" spans="1:5" ht="66" customHeight="1">
      <c r="A121" s="474" t="str">
        <f>'VIII. Wskaźniki rezultatu'!$A$87</f>
        <v>Nie dotyczy (Wskaźnik projektu na realizację zasady równości szans  kobiet i mężczyzn)</v>
      </c>
      <c r="B121" s="475"/>
      <c r="C121" s="137" t="str">
        <f>'VIII. Wskaźniki rezultatu'!$C$87</f>
        <v>Nie dotyczy</v>
      </c>
      <c r="D121" s="138">
        <f>'VIII. Wskaźniki rezultatu'!$E$87</f>
        <v>0</v>
      </c>
      <c r="E121" s="141">
        <f>'VIII. Wskaźniki rezultatu'!$AL$87</f>
        <v>0</v>
      </c>
    </row>
    <row r="122" spans="1:5" ht="48.75" customHeight="1">
      <c r="A122" s="472" t="str">
        <f>'VIII. Wskaźniki rezultatu'!$A$93</f>
        <v>Nie dotyczy</v>
      </c>
      <c r="B122" s="473"/>
      <c r="C122" s="137" t="str">
        <f>'VIII. Wskaźniki rezultatu'!$C$93</f>
        <v>Nie dotyczy</v>
      </c>
      <c r="D122" s="138">
        <f>'VIII. Wskaźniki rezultatu'!$E$96</f>
        <v>0</v>
      </c>
      <c r="E122" s="141">
        <f>'VIII. Wskaźniki rezultatu'!$AL$93</f>
        <v>0</v>
      </c>
    </row>
    <row r="123" spans="1:5" ht="48.75" customHeight="1">
      <c r="A123" s="472" t="str">
        <f>'VIII. Wskaźniki rezultatu'!$A$96</f>
        <v>Nie dotyczy</v>
      </c>
      <c r="B123" s="473"/>
      <c r="C123" s="137" t="str">
        <f>'VIII. Wskaźniki rezultatu'!$C$96</f>
        <v>Nie dotyczy</v>
      </c>
      <c r="D123" s="138">
        <f>'VIII. Wskaźniki rezultatu'!$E$99</f>
        <v>0</v>
      </c>
      <c r="E123" s="141">
        <f>'VIII. Wskaźniki rezultatu'!$AL$96</f>
        <v>0</v>
      </c>
    </row>
    <row r="124" spans="1:5" ht="48.75" customHeight="1">
      <c r="A124" s="472" t="str">
        <f>'VIII. Wskaźniki rezultatu'!$A$99</f>
        <v>Nie dotyczy</v>
      </c>
      <c r="B124" s="473"/>
      <c r="C124" s="137" t="str">
        <f>'VIII. Wskaźniki rezultatu'!$C$99</f>
        <v>Nie dotyczy</v>
      </c>
      <c r="D124" s="138">
        <f>'VIII. Wskaźniki rezultatu'!$E$102</f>
        <v>0</v>
      </c>
      <c r="E124" s="141">
        <f>'VIII. Wskaźniki rezultatu'!$AL$99</f>
        <v>0</v>
      </c>
    </row>
    <row r="125" spans="1:5" ht="48.75" customHeight="1">
      <c r="A125" s="472" t="str">
        <f>'VIII. Wskaźniki rezultatu'!$A$102</f>
        <v>Nie dotyczy</v>
      </c>
      <c r="B125" s="473"/>
      <c r="C125" s="137" t="str">
        <f>'VIII. Wskaźniki rezultatu'!$C$102</f>
        <v>Nie dotyczy</v>
      </c>
      <c r="D125" s="138">
        <f>'VIII. Wskaźniki rezultatu'!$E$105</f>
        <v>0</v>
      </c>
      <c r="E125" s="141">
        <f>'VIII. Wskaźniki rezultatu'!$AL$102</f>
        <v>0</v>
      </c>
    </row>
    <row r="126" spans="1:5" ht="48.75" customHeight="1">
      <c r="A126" s="472" t="str">
        <f>'VIII. Wskaźniki rezultatu'!$A$105</f>
        <v>Nie dotyczy</v>
      </c>
      <c r="B126" s="473"/>
      <c r="C126" s="137" t="str">
        <f>'VIII. Wskaźniki rezultatu'!$C$105</f>
        <v>Nie dotyczy</v>
      </c>
      <c r="D126" s="138">
        <f>'VIII. Wskaźniki rezultatu'!$E$105</f>
        <v>0</v>
      </c>
      <c r="E126" s="141">
        <f>'VIII. Wskaźniki rezultatu'!$AL$105</f>
        <v>0</v>
      </c>
    </row>
    <row r="127" spans="1:5" ht="48.75" customHeight="1">
      <c r="A127" s="472" t="str">
        <f>'VIII. Wskaźniki rezultatu'!$A$108</f>
        <v>Nie dotyczy</v>
      </c>
      <c r="B127" s="473"/>
      <c r="C127" s="137" t="str">
        <f>'VIII. Wskaźniki rezultatu'!$C$108</f>
        <v>Nie dotyczy</v>
      </c>
      <c r="D127" s="138">
        <f>'VIII. Wskaźniki rezultatu'!$E$108</f>
        <v>0</v>
      </c>
      <c r="E127" s="141">
        <f>'VIII. Wskaźniki rezultatu'!$AL$108</f>
        <v>0</v>
      </c>
    </row>
    <row r="128" spans="1:5" ht="48.75" customHeight="1">
      <c r="A128" s="472" t="str">
        <f>'VIII. Wskaźniki rezultatu'!$A$111</f>
        <v>Nie dotyczy</v>
      </c>
      <c r="B128" s="473"/>
      <c r="C128" s="137" t="str">
        <f>'VIII. Wskaźniki rezultatu'!$C$111</f>
        <v>Nie dotyczy</v>
      </c>
      <c r="D128" s="138">
        <f>'VIII. Wskaźniki rezultatu'!$E$111</f>
        <v>0</v>
      </c>
      <c r="E128" s="141">
        <f>'VIII. Wskaźniki rezultatu'!$AL$111</f>
        <v>0</v>
      </c>
    </row>
  </sheetData>
  <sheetProtection formatCells="0" formatColumns="0" formatRows="0"/>
  <mergeCells count="126">
    <mergeCell ref="A97:B97"/>
    <mergeCell ref="A94:B94"/>
    <mergeCell ref="A95:B95"/>
    <mergeCell ref="A96:B96"/>
    <mergeCell ref="A101:B101"/>
    <mergeCell ref="A99:B99"/>
    <mergeCell ref="A100:B100"/>
    <mergeCell ref="A98:B98"/>
    <mergeCell ref="A58:E58"/>
    <mergeCell ref="A59:B59"/>
    <mergeCell ref="A68:E68"/>
    <mergeCell ref="A69:E69"/>
    <mergeCell ref="A70:B70"/>
    <mergeCell ref="A71:B71"/>
    <mergeCell ref="A72:B72"/>
    <mergeCell ref="A73:B73"/>
    <mergeCell ref="A74:B74"/>
    <mergeCell ref="A75:B75"/>
    <mergeCell ref="A76:B76"/>
    <mergeCell ref="A77:B77"/>
    <mergeCell ref="A66:B66"/>
    <mergeCell ref="A67:B67"/>
    <mergeCell ref="A79:B79"/>
    <mergeCell ref="A88:B88"/>
    <mergeCell ref="A89:B89"/>
    <mergeCell ref="A93:B93"/>
    <mergeCell ref="A81:B81"/>
    <mergeCell ref="A82:B82"/>
    <mergeCell ref="A83:B83"/>
    <mergeCell ref="A84:B84"/>
    <mergeCell ref="A85:B85"/>
    <mergeCell ref="A86:B86"/>
    <mergeCell ref="A87:B87"/>
    <mergeCell ref="A90:E90"/>
    <mergeCell ref="A91:E91"/>
    <mergeCell ref="A92:B92"/>
    <mergeCell ref="A55:B55"/>
    <mergeCell ref="A56:B56"/>
    <mergeCell ref="A57:B57"/>
    <mergeCell ref="A60:B60"/>
    <mergeCell ref="A61:B61"/>
    <mergeCell ref="A62:B62"/>
    <mergeCell ref="A63:B63"/>
    <mergeCell ref="A64:B64"/>
    <mergeCell ref="A65:B65"/>
    <mergeCell ref="A11:D11"/>
    <mergeCell ref="A36:D36"/>
    <mergeCell ref="A37:D37"/>
    <mergeCell ref="A22:D22"/>
    <mergeCell ref="A23:D23"/>
    <mergeCell ref="A24:D24"/>
    <mergeCell ref="A25:A27"/>
    <mergeCell ref="A28:A30"/>
    <mergeCell ref="A45:E4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B40:D40"/>
    <mergeCell ref="B42:D42"/>
    <mergeCell ref="A38:D38"/>
    <mergeCell ref="A39:D39"/>
    <mergeCell ref="B25:D25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B26:D26"/>
    <mergeCell ref="B27:D27"/>
    <mergeCell ref="B28:D28"/>
    <mergeCell ref="B29:D29"/>
    <mergeCell ref="B30:D30"/>
    <mergeCell ref="B31:D31"/>
    <mergeCell ref="B32:D32"/>
    <mergeCell ref="B33:D33"/>
    <mergeCell ref="A31:A33"/>
    <mergeCell ref="A34:D34"/>
    <mergeCell ref="A35:D35"/>
    <mergeCell ref="A113:B113"/>
    <mergeCell ref="A108:B108"/>
    <mergeCell ref="A109:B109"/>
    <mergeCell ref="A110:B110"/>
    <mergeCell ref="A111:B111"/>
    <mergeCell ref="A112:B112"/>
    <mergeCell ref="A103:E103"/>
    <mergeCell ref="A104:B104"/>
    <mergeCell ref="A105:B105"/>
    <mergeCell ref="A106:B106"/>
    <mergeCell ref="A107:B107"/>
    <mergeCell ref="A46:E46"/>
    <mergeCell ref="A47:B47"/>
    <mergeCell ref="A48:B48"/>
    <mergeCell ref="A49:B49"/>
    <mergeCell ref="A50:B50"/>
    <mergeCell ref="A51:B51"/>
    <mergeCell ref="A52:B52"/>
    <mergeCell ref="A53:B53"/>
    <mergeCell ref="A54:B54"/>
    <mergeCell ref="A78:B78"/>
    <mergeCell ref="A80:E80"/>
    <mergeCell ref="A125:B125"/>
    <mergeCell ref="A126:B126"/>
    <mergeCell ref="A127:B127"/>
    <mergeCell ref="A128:B128"/>
    <mergeCell ref="A123:B123"/>
    <mergeCell ref="A124:B124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G90"/>
  <sheetViews>
    <sheetView showGridLines="0" topLeftCell="A67" zoomScaleNormal="100" zoomScaleSheetLayoutView="100" zoomScalePageLayoutView="80" workbookViewId="0">
      <selection activeCell="AK20" sqref="AK20"/>
    </sheetView>
  </sheetViews>
  <sheetFormatPr defaultRowHeight="14.25"/>
  <cols>
    <col min="1" max="1" width="3.5703125" style="148" customWidth="1"/>
    <col min="2" max="2" width="1.85546875" style="148" customWidth="1"/>
    <col min="3" max="4" width="2" style="148" customWidth="1"/>
    <col min="5" max="5" width="2.42578125" style="148" customWidth="1"/>
    <col min="6" max="6" width="7.140625" style="148" customWidth="1"/>
    <col min="7" max="7" width="4.7109375" style="148" customWidth="1"/>
    <col min="8" max="8" width="2.42578125" style="148" customWidth="1"/>
    <col min="9" max="9" width="2.7109375" style="148" customWidth="1"/>
    <col min="10" max="10" width="4.42578125" style="148" customWidth="1"/>
    <col min="11" max="11" width="0.7109375" style="148" customWidth="1"/>
    <col min="12" max="12" width="3" style="148" customWidth="1"/>
    <col min="13" max="13" width="2.7109375" style="148" customWidth="1"/>
    <col min="14" max="14" width="4" style="148" customWidth="1"/>
    <col min="15" max="15" width="2.140625" style="148" customWidth="1"/>
    <col min="16" max="16" width="2.5703125" style="148" customWidth="1"/>
    <col min="17" max="17" width="3.28515625" style="148" customWidth="1"/>
    <col min="18" max="18" width="4.140625" style="148" customWidth="1"/>
    <col min="19" max="21" width="2.7109375" style="148" customWidth="1"/>
    <col min="22" max="22" width="0.5703125" style="148" customWidth="1"/>
    <col min="23" max="27" width="2.7109375" style="148" customWidth="1"/>
    <col min="28" max="28" width="4.42578125" style="148" customWidth="1"/>
    <col min="29" max="29" width="4.28515625" style="148" customWidth="1"/>
    <col min="30" max="30" width="1.42578125" style="148" customWidth="1"/>
    <col min="31" max="31" width="1.140625" style="148" customWidth="1"/>
    <col min="32" max="32" width="0.85546875" style="148" customWidth="1"/>
    <col min="33" max="33" width="4.140625" style="148" customWidth="1"/>
    <col min="34" max="16384" width="9.140625" style="148"/>
  </cols>
  <sheetData>
    <row r="1" spans="1:33" ht="12" customHeight="1">
      <c r="A1" s="562" t="s">
        <v>2050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</row>
    <row r="2" spans="1:33" ht="36.75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</row>
    <row r="3" spans="1:33" ht="30" customHeight="1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</row>
    <row r="4" spans="1:33" ht="15" customHeight="1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</row>
    <row r="5" spans="1:33" ht="15" customHeight="1">
      <c r="A5" s="563" t="s">
        <v>2057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</row>
    <row r="6" spans="1:33" ht="15" customHeight="1">
      <c r="A6" s="563"/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</row>
    <row r="7" spans="1:33" ht="15" customHeight="1">
      <c r="A7" s="563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</row>
    <row r="8" spans="1:33" ht="15" customHeight="1">
      <c r="A8" s="563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</row>
    <row r="9" spans="1:33" ht="15" customHeight="1">
      <c r="A9" s="563"/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</row>
    <row r="10" spans="1:33" ht="15" customHeight="1">
      <c r="A10" s="563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</row>
    <row r="11" spans="1:33" ht="15" customHeight="1">
      <c r="A11" s="563"/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</row>
    <row r="12" spans="1:33" ht="15" customHeight="1">
      <c r="A12" s="563"/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</row>
    <row r="13" spans="1:33" ht="15" customHeight="1">
      <c r="A13" s="563"/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</row>
    <row r="14" spans="1:33" ht="15" customHeight="1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</row>
    <row r="15" spans="1:33" ht="9" customHeight="1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</row>
    <row r="16" spans="1:33" ht="15" customHeight="1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</row>
    <row r="17" spans="1:33" ht="15" customHeight="1">
      <c r="A17" s="563"/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</row>
    <row r="18" spans="1:33" ht="10.5" customHeight="1">
      <c r="A18" s="563"/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</row>
    <row r="19" spans="1:33" ht="15" customHeight="1">
      <c r="A19" s="563"/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</row>
    <row r="20" spans="1:33" ht="15" customHeight="1">
      <c r="A20" s="563"/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</row>
    <row r="21" spans="1:33" ht="15" customHeight="1">
      <c r="A21" s="563"/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</row>
    <row r="22" spans="1:33" ht="15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</row>
    <row r="23" spans="1:33" ht="9" customHeight="1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</row>
    <row r="24" spans="1:33" ht="15" customHeight="1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</row>
    <row r="25" spans="1:33" ht="15" customHeight="1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</row>
    <row r="26" spans="1:33" ht="1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</row>
    <row r="27" spans="1:33" ht="15" customHeight="1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</row>
    <row r="28" spans="1:33" ht="15" customHeight="1">
      <c r="A28" s="563"/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</row>
    <row r="29" spans="1:33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</row>
    <row r="30" spans="1:33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</row>
    <row r="31" spans="1:33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</row>
    <row r="32" spans="1:33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</row>
    <row r="33" spans="1:33" ht="15" customHeight="1">
      <c r="A33" s="571" t="s">
        <v>62</v>
      </c>
      <c r="B33" s="572"/>
      <c r="C33" s="572"/>
      <c r="D33" s="572"/>
      <c r="E33" s="572"/>
      <c r="F33" s="572"/>
      <c r="G33" s="572"/>
      <c r="H33" s="572"/>
      <c r="I33" s="572"/>
      <c r="J33" s="572"/>
      <c r="K33" s="573"/>
      <c r="L33" s="350" t="s">
        <v>75</v>
      </c>
      <c r="M33" s="564" t="s">
        <v>2051</v>
      </c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5"/>
    </row>
    <row r="34" spans="1:33" ht="15" customHeight="1">
      <c r="A34" s="574"/>
      <c r="B34" s="575"/>
      <c r="C34" s="575"/>
      <c r="D34" s="575"/>
      <c r="E34" s="575"/>
      <c r="F34" s="575"/>
      <c r="G34" s="575"/>
      <c r="H34" s="575"/>
      <c r="I34" s="575"/>
      <c r="J34" s="575"/>
      <c r="K34" s="576"/>
      <c r="L34" s="150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  <c r="AG34" s="567"/>
    </row>
    <row r="35" spans="1:33" ht="15" customHeight="1">
      <c r="A35" s="577"/>
      <c r="B35" s="578"/>
      <c r="C35" s="578"/>
      <c r="D35" s="578"/>
      <c r="E35" s="578"/>
      <c r="F35" s="578"/>
      <c r="G35" s="578"/>
      <c r="H35" s="578"/>
      <c r="I35" s="578"/>
      <c r="J35" s="578"/>
      <c r="K35" s="579"/>
      <c r="L35" s="151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9"/>
    </row>
    <row r="36" spans="1:33" ht="15" customHeight="1">
      <c r="A36" s="350" t="s">
        <v>76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350" t="s">
        <v>144</v>
      </c>
      <c r="R36" s="564" t="s">
        <v>2052</v>
      </c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5"/>
    </row>
    <row r="37" spans="1:33" ht="15" customHeight="1">
      <c r="A37" s="150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150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7"/>
    </row>
    <row r="38" spans="1:33" ht="15" customHeight="1">
      <c r="A38" s="151"/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151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9"/>
    </row>
    <row r="39" spans="1:33" ht="15" customHeight="1">
      <c r="A39" s="571" t="s">
        <v>145</v>
      </c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3"/>
      <c r="Q39" s="571" t="s">
        <v>1566</v>
      </c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3"/>
    </row>
    <row r="40" spans="1:33" ht="15" customHeight="1">
      <c r="A40" s="574"/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6"/>
      <c r="Q40" s="574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5"/>
      <c r="AF40" s="575"/>
      <c r="AG40" s="576"/>
    </row>
    <row r="41" spans="1:33" ht="15" customHeight="1">
      <c r="A41" s="577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9"/>
      <c r="Q41" s="577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9"/>
    </row>
    <row r="42" spans="1:33" ht="15">
      <c r="A42" s="570" t="s">
        <v>1460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</row>
    <row r="49" spans="1:33" ht="18">
      <c r="A49" s="562" t="s">
        <v>92</v>
      </c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</row>
    <row r="50" spans="1:33" ht="23.25" customHeight="1">
      <c r="A50" s="580"/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</row>
    <row r="51" spans="1:33" ht="15" customHeight="1">
      <c r="A51" s="350" t="s">
        <v>77</v>
      </c>
      <c r="B51" s="545" t="s">
        <v>63</v>
      </c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6"/>
    </row>
    <row r="52" spans="1:33" ht="20.25" customHeight="1">
      <c r="A52" s="542">
        <f>'II. Identyfikacja Wnioskodawcy'!$P$3</f>
        <v>0</v>
      </c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4"/>
    </row>
    <row r="53" spans="1:33" ht="15" customHeight="1">
      <c r="A53" s="350" t="s">
        <v>65</v>
      </c>
      <c r="B53" s="545" t="s">
        <v>94</v>
      </c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6"/>
    </row>
    <row r="54" spans="1:33" ht="18.75" customHeight="1">
      <c r="A54" s="542">
        <f>'I. Informacje ogólne o projekci'!$M$4</f>
        <v>0</v>
      </c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4"/>
    </row>
    <row r="55" spans="1:33" ht="23.25" customHeight="1">
      <c r="A55" s="529" t="s">
        <v>66</v>
      </c>
      <c r="B55" s="530"/>
      <c r="C55" s="530"/>
      <c r="D55" s="530"/>
      <c r="E55" s="530"/>
      <c r="F55" s="530"/>
      <c r="G55" s="530"/>
      <c r="H55" s="530"/>
      <c r="I55" s="531"/>
      <c r="J55" s="350" t="s">
        <v>64</v>
      </c>
      <c r="K55" s="538">
        <f>'I. Informacje ogólne o projekci'!Z108</f>
        <v>0</v>
      </c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8"/>
      <c r="Z55" s="538"/>
      <c r="AA55" s="538"/>
      <c r="AB55" s="538"/>
      <c r="AC55" s="538"/>
      <c r="AD55" s="538"/>
      <c r="AE55" s="538"/>
      <c r="AF55" s="538"/>
      <c r="AG55" s="539"/>
    </row>
    <row r="56" spans="1:33" ht="24" customHeight="1">
      <c r="A56" s="532"/>
      <c r="B56" s="533"/>
      <c r="C56" s="533"/>
      <c r="D56" s="533"/>
      <c r="E56" s="533"/>
      <c r="F56" s="533"/>
      <c r="G56" s="533"/>
      <c r="H56" s="533"/>
      <c r="I56" s="534"/>
      <c r="J56" s="153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1"/>
    </row>
    <row r="57" spans="1:33" ht="23.25" customHeight="1">
      <c r="A57" s="529" t="s">
        <v>67</v>
      </c>
      <c r="B57" s="530"/>
      <c r="C57" s="530"/>
      <c r="D57" s="530"/>
      <c r="E57" s="530"/>
      <c r="F57" s="530"/>
      <c r="G57" s="530"/>
      <c r="H57" s="530"/>
      <c r="I57" s="531"/>
      <c r="J57" s="350" t="s">
        <v>70</v>
      </c>
      <c r="K57" s="538">
        <f>'I. Informacje ogólne o projekci'!Z109</f>
        <v>0</v>
      </c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38"/>
      <c r="Y57" s="538"/>
      <c r="Z57" s="538"/>
      <c r="AA57" s="538"/>
      <c r="AB57" s="538"/>
      <c r="AC57" s="538"/>
      <c r="AD57" s="538"/>
      <c r="AE57" s="538"/>
      <c r="AF57" s="538"/>
      <c r="AG57" s="539"/>
    </row>
    <row r="58" spans="1:33" ht="23.25" customHeight="1">
      <c r="A58" s="532"/>
      <c r="B58" s="533"/>
      <c r="C58" s="533"/>
      <c r="D58" s="533"/>
      <c r="E58" s="533"/>
      <c r="F58" s="533"/>
      <c r="G58" s="533"/>
      <c r="H58" s="533"/>
      <c r="I58" s="534"/>
      <c r="J58" s="153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1"/>
    </row>
    <row r="59" spans="1:33" ht="23.25" customHeight="1">
      <c r="A59" s="529" t="s">
        <v>1435</v>
      </c>
      <c r="B59" s="530"/>
      <c r="C59" s="530"/>
      <c r="D59" s="530"/>
      <c r="E59" s="530"/>
      <c r="F59" s="530"/>
      <c r="G59" s="530"/>
      <c r="H59" s="530"/>
      <c r="I59" s="531"/>
      <c r="J59" s="350" t="s">
        <v>71</v>
      </c>
      <c r="K59" s="551">
        <f>'V. Aspekty Finansowe'!$U$16</f>
        <v>0</v>
      </c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47" t="s">
        <v>33</v>
      </c>
      <c r="AD59" s="547"/>
      <c r="AE59" s="547"/>
      <c r="AF59" s="547"/>
      <c r="AG59" s="548"/>
    </row>
    <row r="60" spans="1:33" ht="13.5" customHeight="1">
      <c r="A60" s="535"/>
      <c r="B60" s="536"/>
      <c r="C60" s="536"/>
      <c r="D60" s="536"/>
      <c r="E60" s="536"/>
      <c r="F60" s="536"/>
      <c r="G60" s="536"/>
      <c r="H60" s="536"/>
      <c r="I60" s="537"/>
      <c r="J60" s="153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2"/>
      <c r="AA60" s="552"/>
      <c r="AB60" s="552"/>
      <c r="AC60" s="549"/>
      <c r="AD60" s="549"/>
      <c r="AE60" s="549"/>
      <c r="AF60" s="549"/>
      <c r="AG60" s="550"/>
    </row>
    <row r="61" spans="1:33" ht="23.25" customHeight="1">
      <c r="A61" s="529" t="s">
        <v>68</v>
      </c>
      <c r="B61" s="530"/>
      <c r="C61" s="530"/>
      <c r="D61" s="530"/>
      <c r="E61" s="530"/>
      <c r="F61" s="530"/>
      <c r="G61" s="530"/>
      <c r="H61" s="530"/>
      <c r="I61" s="531"/>
      <c r="J61" s="350" t="s">
        <v>72</v>
      </c>
      <c r="K61" s="551">
        <f>'V. Aspekty Finansowe'!$U$18</f>
        <v>0</v>
      </c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47" t="s">
        <v>33</v>
      </c>
      <c r="AD61" s="547"/>
      <c r="AE61" s="547"/>
      <c r="AF61" s="547"/>
      <c r="AG61" s="548"/>
    </row>
    <row r="62" spans="1:33" ht="24" customHeight="1">
      <c r="A62" s="532"/>
      <c r="B62" s="533"/>
      <c r="C62" s="533"/>
      <c r="D62" s="533"/>
      <c r="E62" s="533"/>
      <c r="F62" s="533"/>
      <c r="G62" s="533"/>
      <c r="H62" s="533"/>
      <c r="I62" s="534"/>
      <c r="J62" s="153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49"/>
      <c r="AD62" s="549"/>
      <c r="AE62" s="549"/>
      <c r="AF62" s="549"/>
      <c r="AG62" s="550"/>
    </row>
    <row r="63" spans="1:33" ht="23.25" customHeight="1">
      <c r="A63" s="529" t="s">
        <v>69</v>
      </c>
      <c r="B63" s="530"/>
      <c r="C63" s="530"/>
      <c r="D63" s="530"/>
      <c r="E63" s="530"/>
      <c r="F63" s="530"/>
      <c r="G63" s="530"/>
      <c r="H63" s="530"/>
      <c r="I63" s="531"/>
      <c r="J63" s="350" t="s">
        <v>73</v>
      </c>
      <c r="K63" s="551">
        <f>'V. Aspekty Finansowe'!$U$20</f>
        <v>0</v>
      </c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47" t="s">
        <v>33</v>
      </c>
      <c r="AD63" s="547"/>
      <c r="AE63" s="547"/>
      <c r="AF63" s="547"/>
      <c r="AG63" s="548"/>
    </row>
    <row r="64" spans="1:33" ht="23.25" customHeight="1">
      <c r="A64" s="535"/>
      <c r="B64" s="536"/>
      <c r="C64" s="536"/>
      <c r="D64" s="536"/>
      <c r="E64" s="536"/>
      <c r="F64" s="536"/>
      <c r="G64" s="536"/>
      <c r="H64" s="536"/>
      <c r="I64" s="537"/>
      <c r="J64" s="153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552"/>
      <c r="Z64" s="552"/>
      <c r="AA64" s="552"/>
      <c r="AB64" s="552"/>
      <c r="AC64" s="549"/>
      <c r="AD64" s="549"/>
      <c r="AE64" s="549"/>
      <c r="AF64" s="549"/>
      <c r="AG64" s="550"/>
    </row>
    <row r="65" spans="1:33" ht="23.25" customHeight="1">
      <c r="A65" s="507" t="s">
        <v>78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9"/>
    </row>
    <row r="66" spans="1:33" ht="51" customHeight="1">
      <c r="A66" s="583" t="s">
        <v>79</v>
      </c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 t="s">
        <v>1459</v>
      </c>
      <c r="M66" s="583"/>
      <c r="N66" s="583"/>
      <c r="O66" s="583"/>
      <c r="P66" s="583"/>
      <c r="Q66" s="583"/>
      <c r="R66" s="583"/>
      <c r="S66" s="583"/>
      <c r="T66" s="583"/>
      <c r="U66" s="583"/>
      <c r="V66" s="583"/>
      <c r="W66" s="583" t="s">
        <v>80</v>
      </c>
      <c r="X66" s="583"/>
      <c r="Y66" s="583"/>
      <c r="Z66" s="583"/>
      <c r="AA66" s="583"/>
      <c r="AB66" s="583"/>
      <c r="AC66" s="583"/>
      <c r="AD66" s="583"/>
      <c r="AE66" s="583"/>
      <c r="AF66" s="583"/>
      <c r="AG66" s="583"/>
    </row>
    <row r="67" spans="1:33" ht="15" customHeight="1">
      <c r="A67" s="553" t="s">
        <v>83</v>
      </c>
      <c r="B67" s="553"/>
      <c r="C67" s="553"/>
      <c r="D67" s="553"/>
      <c r="E67" s="553"/>
      <c r="F67" s="553"/>
      <c r="G67" s="219" t="s">
        <v>74</v>
      </c>
      <c r="H67" s="557">
        <f>'V. Aspekty Finansowe'!N6</f>
        <v>0</v>
      </c>
      <c r="I67" s="557"/>
      <c r="J67" s="557"/>
      <c r="K67" s="558"/>
      <c r="L67" s="553" t="s">
        <v>83</v>
      </c>
      <c r="M67" s="553"/>
      <c r="N67" s="553"/>
      <c r="O67" s="553"/>
      <c r="P67" s="553"/>
      <c r="Q67" s="553"/>
      <c r="R67" s="219" t="s">
        <v>81</v>
      </c>
      <c r="S67" s="557" t="str">
        <f>'V. Aspekty Finansowe'!N10</f>
        <v>n/d</v>
      </c>
      <c r="T67" s="557"/>
      <c r="U67" s="557"/>
      <c r="V67" s="558"/>
      <c r="W67" s="553" t="s">
        <v>83</v>
      </c>
      <c r="X67" s="553"/>
      <c r="Y67" s="553"/>
      <c r="Z67" s="553"/>
      <c r="AA67" s="553"/>
      <c r="AB67" s="553"/>
      <c r="AC67" s="219" t="s">
        <v>82</v>
      </c>
      <c r="AD67" s="557" t="str">
        <f>'V. Aspekty Finansowe'!N14</f>
        <v>n/d</v>
      </c>
      <c r="AE67" s="557"/>
      <c r="AF67" s="557"/>
      <c r="AG67" s="558"/>
    </row>
    <row r="68" spans="1:33" ht="36" customHeight="1">
      <c r="A68" s="553" t="s">
        <v>84</v>
      </c>
      <c r="B68" s="553"/>
      <c r="C68" s="553"/>
      <c r="D68" s="553"/>
      <c r="E68" s="553"/>
      <c r="F68" s="553"/>
      <c r="G68" s="219" t="s">
        <v>85</v>
      </c>
      <c r="H68" s="561">
        <f>'V. Aspekty Finansowe'!AC6</f>
        <v>0</v>
      </c>
      <c r="I68" s="561"/>
      <c r="J68" s="555"/>
      <c r="K68" s="556"/>
      <c r="L68" s="554" t="s">
        <v>84</v>
      </c>
      <c r="M68" s="554"/>
      <c r="N68" s="554"/>
      <c r="O68" s="554"/>
      <c r="P68" s="554"/>
      <c r="Q68" s="554"/>
      <c r="R68" s="350" t="s">
        <v>88</v>
      </c>
      <c r="S68" s="555">
        <f>'V. Aspekty Finansowe'!AC10</f>
        <v>0</v>
      </c>
      <c r="T68" s="555"/>
      <c r="U68" s="555"/>
      <c r="V68" s="556"/>
      <c r="W68" s="554" t="s">
        <v>84</v>
      </c>
      <c r="X68" s="554"/>
      <c r="Y68" s="554"/>
      <c r="Z68" s="554"/>
      <c r="AA68" s="554"/>
      <c r="AB68" s="554"/>
      <c r="AC68" s="350" t="s">
        <v>87</v>
      </c>
      <c r="AD68" s="555">
        <f>'V. Aspekty Finansowe'!AC14</f>
        <v>0</v>
      </c>
      <c r="AE68" s="555"/>
      <c r="AF68" s="555"/>
      <c r="AG68" s="556"/>
    </row>
    <row r="69" spans="1:33" ht="15" customHeight="1">
      <c r="A69" s="559" t="s">
        <v>256</v>
      </c>
      <c r="B69" s="560"/>
      <c r="C69" s="560"/>
      <c r="D69" s="560"/>
      <c r="E69" s="560"/>
      <c r="F69" s="560"/>
      <c r="G69" s="560"/>
      <c r="H69" s="560"/>
      <c r="I69" s="560"/>
      <c r="J69" s="351" t="s">
        <v>86</v>
      </c>
      <c r="K69" s="545">
        <f>'II. Identyfikacja Wnioskodawcy'!$P$13</f>
        <v>0</v>
      </c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5"/>
      <c r="AA69" s="545"/>
      <c r="AB69" s="545"/>
      <c r="AC69" s="545"/>
      <c r="AD69" s="545"/>
      <c r="AE69" s="545"/>
      <c r="AF69" s="545"/>
      <c r="AG69" s="546"/>
    </row>
    <row r="70" spans="1:33" ht="30.75" customHeight="1">
      <c r="A70" s="507" t="s">
        <v>91</v>
      </c>
      <c r="B70" s="508"/>
      <c r="C70" s="508"/>
      <c r="D70" s="508"/>
      <c r="E70" s="508"/>
      <c r="F70" s="508"/>
      <c r="G70" s="508"/>
      <c r="H70" s="508"/>
      <c r="I70" s="508"/>
      <c r="J70" s="154"/>
      <c r="K70" s="155"/>
      <c r="L70" s="155"/>
      <c r="M70" s="155"/>
      <c r="N70" s="155"/>
      <c r="O70" s="527" t="s">
        <v>1817</v>
      </c>
      <c r="P70" s="527"/>
      <c r="Q70" s="527"/>
      <c r="R70" s="527"/>
      <c r="S70" s="527"/>
      <c r="T70" s="527"/>
      <c r="U70" s="527"/>
      <c r="V70" s="527"/>
      <c r="W70" s="527"/>
      <c r="X70" s="527" t="s">
        <v>1818</v>
      </c>
      <c r="Y70" s="527"/>
      <c r="Z70" s="527"/>
      <c r="AA70" s="527"/>
      <c r="AB70" s="527"/>
      <c r="AC70" s="527"/>
      <c r="AD70" s="527"/>
      <c r="AE70" s="527"/>
      <c r="AF70" s="585"/>
      <c r="AG70" s="349" t="s">
        <v>89</v>
      </c>
    </row>
    <row r="71" spans="1:33" ht="15" customHeight="1">
      <c r="A71" s="510"/>
      <c r="B71" s="511"/>
      <c r="C71" s="511"/>
      <c r="D71" s="511"/>
      <c r="E71" s="511"/>
      <c r="F71" s="511"/>
      <c r="G71" s="511"/>
      <c r="H71" s="511"/>
      <c r="I71" s="511"/>
      <c r="J71" s="522" t="s">
        <v>205</v>
      </c>
      <c r="K71" s="523"/>
      <c r="L71" s="523"/>
      <c r="M71" s="523"/>
      <c r="N71" s="523"/>
      <c r="O71" s="526">
        <f>'I. Informacje ogólne o projekci'!$R$146</f>
        <v>0</v>
      </c>
      <c r="P71" s="526"/>
      <c r="Q71" s="526"/>
      <c r="R71" s="526"/>
      <c r="S71" s="526"/>
      <c r="T71" s="526"/>
      <c r="U71" s="526"/>
      <c r="V71" s="526"/>
      <c r="W71" s="526"/>
      <c r="X71" s="586" t="str">
        <f>'I. Informacje ogólne o projekci'!$R$154</f>
        <v xml:space="preserve"> </v>
      </c>
      <c r="Y71" s="586"/>
      <c r="Z71" s="586"/>
      <c r="AA71" s="586"/>
      <c r="AB71" s="586"/>
      <c r="AC71" s="586"/>
      <c r="AD71" s="586"/>
      <c r="AE71" s="586"/>
      <c r="AF71" s="586"/>
      <c r="AG71" s="587"/>
    </row>
    <row r="72" spans="1:33" ht="15.75" customHeight="1">
      <c r="A72" s="510"/>
      <c r="B72" s="511"/>
      <c r="C72" s="511"/>
      <c r="D72" s="511"/>
      <c r="E72" s="511"/>
      <c r="F72" s="511"/>
      <c r="G72" s="511"/>
      <c r="H72" s="511"/>
      <c r="I72" s="511"/>
      <c r="J72" s="522" t="s">
        <v>213</v>
      </c>
      <c r="K72" s="523"/>
      <c r="L72" s="523"/>
      <c r="M72" s="523"/>
      <c r="N72" s="523"/>
      <c r="O72" s="526">
        <f>'I. Informacje ogólne o projekci'!$A$149</f>
        <v>0</v>
      </c>
      <c r="P72" s="526"/>
      <c r="Q72" s="526"/>
      <c r="R72" s="526"/>
      <c r="S72" s="526"/>
      <c r="T72" s="526"/>
      <c r="U72" s="526"/>
      <c r="V72" s="526"/>
      <c r="W72" s="526"/>
      <c r="X72" s="586" t="str">
        <f>'I. Informacje ogólne o projekci'!$A$157</f>
        <v xml:space="preserve"> </v>
      </c>
      <c r="Y72" s="586"/>
      <c r="Z72" s="586"/>
      <c r="AA72" s="586"/>
      <c r="AB72" s="586"/>
      <c r="AC72" s="586"/>
      <c r="AD72" s="586"/>
      <c r="AE72" s="586"/>
      <c r="AF72" s="586"/>
      <c r="AG72" s="587"/>
    </row>
    <row r="73" spans="1:33" ht="15" customHeight="1">
      <c r="A73" s="510"/>
      <c r="B73" s="511"/>
      <c r="C73" s="511"/>
      <c r="D73" s="511"/>
      <c r="E73" s="511"/>
      <c r="F73" s="511"/>
      <c r="G73" s="511"/>
      <c r="H73" s="511"/>
      <c r="I73" s="511"/>
      <c r="J73" s="522" t="s">
        <v>214</v>
      </c>
      <c r="K73" s="523"/>
      <c r="L73" s="523"/>
      <c r="M73" s="523"/>
      <c r="N73" s="523"/>
      <c r="O73" s="528">
        <f>'I. Informacje ogólne o projekci'!$G$149</f>
        <v>0</v>
      </c>
      <c r="P73" s="526"/>
      <c r="Q73" s="526"/>
      <c r="R73" s="526"/>
      <c r="S73" s="526"/>
      <c r="T73" s="526"/>
      <c r="U73" s="526"/>
      <c r="V73" s="526"/>
      <c r="W73" s="526"/>
      <c r="X73" s="586" t="str">
        <f>'I. Informacje ogólne o projekci'!$G$157</f>
        <v xml:space="preserve"> </v>
      </c>
      <c r="Y73" s="586"/>
      <c r="Z73" s="586"/>
      <c r="AA73" s="586"/>
      <c r="AB73" s="586"/>
      <c r="AC73" s="586"/>
      <c r="AD73" s="586"/>
      <c r="AE73" s="586"/>
      <c r="AF73" s="586"/>
      <c r="AG73" s="587"/>
    </row>
    <row r="74" spans="1:33" ht="15.75" customHeight="1">
      <c r="A74" s="510"/>
      <c r="B74" s="511"/>
      <c r="C74" s="511"/>
      <c r="D74" s="511"/>
      <c r="E74" s="511"/>
      <c r="F74" s="511"/>
      <c r="G74" s="511"/>
      <c r="H74" s="511"/>
      <c r="I74" s="511"/>
      <c r="J74" s="522" t="s">
        <v>215</v>
      </c>
      <c r="K74" s="523"/>
      <c r="L74" s="523"/>
      <c r="M74" s="523"/>
      <c r="N74" s="523"/>
      <c r="O74" s="526">
        <f>'I. Informacje ogólne o projekci'!$M$149</f>
        <v>0</v>
      </c>
      <c r="P74" s="526"/>
      <c r="Q74" s="526"/>
      <c r="R74" s="526"/>
      <c r="S74" s="526"/>
      <c r="T74" s="526"/>
      <c r="U74" s="526"/>
      <c r="V74" s="526"/>
      <c r="W74" s="526"/>
      <c r="X74" s="586" t="str">
        <f>'I. Informacje ogólne o projekci'!$M$157</f>
        <v xml:space="preserve"> </v>
      </c>
      <c r="Y74" s="586"/>
      <c r="Z74" s="586"/>
      <c r="AA74" s="586"/>
      <c r="AB74" s="586"/>
      <c r="AC74" s="586"/>
      <c r="AD74" s="586"/>
      <c r="AE74" s="586"/>
      <c r="AF74" s="586"/>
      <c r="AG74" s="587"/>
    </row>
    <row r="75" spans="1:33" ht="16.5" customHeight="1">
      <c r="A75" s="510"/>
      <c r="B75" s="511"/>
      <c r="C75" s="511"/>
      <c r="D75" s="511"/>
      <c r="E75" s="511"/>
      <c r="F75" s="511"/>
      <c r="G75" s="511"/>
      <c r="H75" s="511"/>
      <c r="I75" s="511"/>
      <c r="J75" s="522" t="s">
        <v>206</v>
      </c>
      <c r="K75" s="523"/>
      <c r="L75" s="523"/>
      <c r="M75" s="523"/>
      <c r="N75" s="523"/>
      <c r="O75" s="528">
        <f>'I. Informacje ogólne o projekci'!$W$146</f>
        <v>0</v>
      </c>
      <c r="P75" s="526"/>
      <c r="Q75" s="526"/>
      <c r="R75" s="526"/>
      <c r="S75" s="526"/>
      <c r="T75" s="526"/>
      <c r="U75" s="526"/>
      <c r="V75" s="526"/>
      <c r="W75" s="526"/>
      <c r="X75" s="586" t="str">
        <f>'I. Informacje ogólne o projekci'!$W$154</f>
        <v xml:space="preserve"> </v>
      </c>
      <c r="Y75" s="586"/>
      <c r="Z75" s="586"/>
      <c r="AA75" s="586"/>
      <c r="AB75" s="586"/>
      <c r="AC75" s="586"/>
      <c r="AD75" s="586"/>
      <c r="AE75" s="586"/>
      <c r="AF75" s="586"/>
      <c r="AG75" s="587"/>
    </row>
    <row r="76" spans="1:33" ht="15" customHeight="1">
      <c r="A76" s="510"/>
      <c r="B76" s="511"/>
      <c r="C76" s="511"/>
      <c r="D76" s="511"/>
      <c r="E76" s="511"/>
      <c r="F76" s="511"/>
      <c r="G76" s="511"/>
      <c r="H76" s="511"/>
      <c r="I76" s="511"/>
      <c r="J76" s="522" t="s">
        <v>202</v>
      </c>
      <c r="K76" s="523"/>
      <c r="L76" s="523"/>
      <c r="M76" s="523"/>
      <c r="N76" s="523"/>
      <c r="O76" s="526">
        <f>'I. Informacje ogólne o projekci'!$AB$146</f>
        <v>0</v>
      </c>
      <c r="P76" s="526"/>
      <c r="Q76" s="526"/>
      <c r="R76" s="526"/>
      <c r="S76" s="526"/>
      <c r="T76" s="526"/>
      <c r="U76" s="526"/>
      <c r="V76" s="526"/>
      <c r="W76" s="526"/>
      <c r="X76" s="586" t="str">
        <f>'I. Informacje ogólne o projekci'!$AB$154</f>
        <v xml:space="preserve"> </v>
      </c>
      <c r="Y76" s="586"/>
      <c r="Z76" s="586"/>
      <c r="AA76" s="586"/>
      <c r="AB76" s="586"/>
      <c r="AC76" s="586"/>
      <c r="AD76" s="586"/>
      <c r="AE76" s="586"/>
      <c r="AF76" s="586"/>
      <c r="AG76" s="587"/>
    </row>
    <row r="77" spans="1:33" ht="15" customHeight="1">
      <c r="A77" s="510"/>
      <c r="B77" s="511"/>
      <c r="C77" s="511"/>
      <c r="D77" s="511"/>
      <c r="E77" s="511"/>
      <c r="F77" s="511"/>
      <c r="G77" s="511"/>
      <c r="H77" s="511"/>
      <c r="I77" s="511"/>
      <c r="J77" s="522" t="s">
        <v>204</v>
      </c>
      <c r="K77" s="523"/>
      <c r="L77" s="523"/>
      <c r="M77" s="523"/>
      <c r="N77" s="523"/>
      <c r="O77" s="526">
        <f>'I. Informacje ogólne o projekci'!$M$146</f>
        <v>0</v>
      </c>
      <c r="P77" s="526"/>
      <c r="Q77" s="526"/>
      <c r="R77" s="526"/>
      <c r="S77" s="526"/>
      <c r="T77" s="526"/>
      <c r="U77" s="526"/>
      <c r="V77" s="526"/>
      <c r="W77" s="526"/>
      <c r="X77" s="586" t="str">
        <f>'I. Informacje ogólne o projekci'!$M$154</f>
        <v xml:space="preserve"> </v>
      </c>
      <c r="Y77" s="586"/>
      <c r="Z77" s="586"/>
      <c r="AA77" s="586"/>
      <c r="AB77" s="586"/>
      <c r="AC77" s="586"/>
      <c r="AD77" s="586"/>
      <c r="AE77" s="586"/>
      <c r="AF77" s="586"/>
      <c r="AG77" s="587"/>
    </row>
    <row r="78" spans="1:33" ht="16.5" customHeight="1">
      <c r="A78" s="510"/>
      <c r="B78" s="511"/>
      <c r="C78" s="511"/>
      <c r="D78" s="511"/>
      <c r="E78" s="511"/>
      <c r="F78" s="511"/>
      <c r="G78" s="511"/>
      <c r="H78" s="511"/>
      <c r="I78" s="511"/>
      <c r="J78" s="522" t="s">
        <v>203</v>
      </c>
      <c r="K78" s="523"/>
      <c r="L78" s="523"/>
      <c r="M78" s="523"/>
      <c r="N78" s="523"/>
      <c r="O78" s="526">
        <f>'I. Informacje ogólne o projekci'!$G$146</f>
        <v>0</v>
      </c>
      <c r="P78" s="526"/>
      <c r="Q78" s="526"/>
      <c r="R78" s="526"/>
      <c r="S78" s="526"/>
      <c r="T78" s="526"/>
      <c r="U78" s="526"/>
      <c r="V78" s="526"/>
      <c r="W78" s="526"/>
      <c r="X78" s="586" t="str">
        <f>'I. Informacje ogólne o projekci'!$G$154</f>
        <v xml:space="preserve"> </v>
      </c>
      <c r="Y78" s="586"/>
      <c r="Z78" s="586"/>
      <c r="AA78" s="586"/>
      <c r="AB78" s="586"/>
      <c r="AC78" s="586"/>
      <c r="AD78" s="586"/>
      <c r="AE78" s="586"/>
      <c r="AF78" s="586"/>
      <c r="AG78" s="587"/>
    </row>
    <row r="79" spans="1:33" ht="18" customHeight="1">
      <c r="A79" s="513"/>
      <c r="B79" s="514"/>
      <c r="C79" s="514"/>
      <c r="D79" s="514"/>
      <c r="E79" s="514"/>
      <c r="F79" s="514"/>
      <c r="G79" s="514"/>
      <c r="H79" s="514"/>
      <c r="I79" s="514"/>
      <c r="J79" s="524" t="s">
        <v>1439</v>
      </c>
      <c r="K79" s="525"/>
      <c r="L79" s="525"/>
      <c r="M79" s="525"/>
      <c r="N79" s="525"/>
      <c r="O79" s="584">
        <f>'I. Informacje ogólne o projekci'!$A$146</f>
        <v>0</v>
      </c>
      <c r="P79" s="584"/>
      <c r="Q79" s="584"/>
      <c r="R79" s="584"/>
      <c r="S79" s="584"/>
      <c r="T79" s="584"/>
      <c r="U79" s="584"/>
      <c r="V79" s="584"/>
      <c r="W79" s="584"/>
      <c r="X79" s="588" t="str">
        <f>'I. Informacje ogólne o projekci'!$A$154</f>
        <v xml:space="preserve"> </v>
      </c>
      <c r="Y79" s="588"/>
      <c r="Z79" s="588"/>
      <c r="AA79" s="588"/>
      <c r="AB79" s="588"/>
      <c r="AC79" s="588"/>
      <c r="AD79" s="588"/>
      <c r="AE79" s="588"/>
      <c r="AF79" s="588"/>
      <c r="AG79" s="589"/>
    </row>
    <row r="80" spans="1:33" ht="21.75" customHeight="1">
      <c r="A80" s="507" t="s">
        <v>2058</v>
      </c>
      <c r="B80" s="508"/>
      <c r="C80" s="508"/>
      <c r="D80" s="508"/>
      <c r="E80" s="508"/>
      <c r="F80" s="508"/>
      <c r="G80" s="508"/>
      <c r="H80" s="508"/>
      <c r="I80" s="509"/>
      <c r="J80" s="352" t="s">
        <v>90</v>
      </c>
      <c r="K80" s="518">
        <f>'I. Informacje ogólne o projekci'!M5</f>
        <v>0</v>
      </c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9"/>
    </row>
    <row r="81" spans="1:33" ht="12" customHeight="1">
      <c r="A81" s="510"/>
      <c r="B81" s="511"/>
      <c r="C81" s="511"/>
      <c r="D81" s="511"/>
      <c r="E81" s="511"/>
      <c r="F81" s="511"/>
      <c r="G81" s="511"/>
      <c r="H81" s="511"/>
      <c r="I81" s="512"/>
      <c r="J81" s="516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9"/>
    </row>
    <row r="82" spans="1:33" ht="20.25" customHeight="1">
      <c r="A82" s="510"/>
      <c r="B82" s="511"/>
      <c r="C82" s="511"/>
      <c r="D82" s="511"/>
      <c r="E82" s="511"/>
      <c r="F82" s="511"/>
      <c r="G82" s="511"/>
      <c r="H82" s="511"/>
      <c r="I82" s="512"/>
      <c r="J82" s="516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9"/>
    </row>
    <row r="83" spans="1:33" ht="12.75" customHeight="1">
      <c r="A83" s="510"/>
      <c r="B83" s="511"/>
      <c r="C83" s="511"/>
      <c r="D83" s="511"/>
      <c r="E83" s="511"/>
      <c r="F83" s="511"/>
      <c r="G83" s="511"/>
      <c r="H83" s="511"/>
      <c r="I83" s="512"/>
      <c r="J83" s="516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9"/>
    </row>
    <row r="84" spans="1:33" ht="18" customHeight="1">
      <c r="A84" s="510"/>
      <c r="B84" s="511"/>
      <c r="C84" s="511"/>
      <c r="D84" s="511"/>
      <c r="E84" s="511"/>
      <c r="F84" s="511"/>
      <c r="G84" s="511"/>
      <c r="H84" s="511"/>
      <c r="I84" s="512"/>
      <c r="J84" s="516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9"/>
    </row>
    <row r="85" spans="1:33" ht="13.5" customHeight="1">
      <c r="A85" s="510"/>
      <c r="B85" s="511"/>
      <c r="C85" s="511"/>
      <c r="D85" s="511"/>
      <c r="E85" s="511"/>
      <c r="F85" s="511"/>
      <c r="G85" s="511"/>
      <c r="H85" s="511"/>
      <c r="I85" s="512"/>
      <c r="J85" s="516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9"/>
    </row>
    <row r="86" spans="1:33" ht="13.5" customHeight="1">
      <c r="A86" s="510"/>
      <c r="B86" s="511"/>
      <c r="C86" s="511"/>
      <c r="D86" s="511"/>
      <c r="E86" s="511"/>
      <c r="F86" s="511"/>
      <c r="G86" s="511"/>
      <c r="H86" s="511"/>
      <c r="I86" s="512"/>
      <c r="J86" s="516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9"/>
    </row>
    <row r="87" spans="1:33" ht="16.5" customHeight="1">
      <c r="A87" s="510"/>
      <c r="B87" s="511"/>
      <c r="C87" s="511"/>
      <c r="D87" s="511"/>
      <c r="E87" s="511"/>
      <c r="F87" s="511"/>
      <c r="G87" s="511"/>
      <c r="H87" s="511"/>
      <c r="I87" s="512"/>
      <c r="J87" s="516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9"/>
    </row>
    <row r="88" spans="1:33" ht="6" customHeight="1">
      <c r="A88" s="510"/>
      <c r="B88" s="511"/>
      <c r="C88" s="511"/>
      <c r="D88" s="511"/>
      <c r="E88" s="511"/>
      <c r="F88" s="511"/>
      <c r="G88" s="511"/>
      <c r="H88" s="511"/>
      <c r="I88" s="512"/>
      <c r="J88" s="516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9"/>
    </row>
    <row r="89" spans="1:33" ht="9" customHeight="1">
      <c r="A89" s="510"/>
      <c r="B89" s="511"/>
      <c r="C89" s="511"/>
      <c r="D89" s="511"/>
      <c r="E89" s="511"/>
      <c r="F89" s="511"/>
      <c r="G89" s="511"/>
      <c r="H89" s="511"/>
      <c r="I89" s="512"/>
      <c r="J89" s="516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9"/>
    </row>
    <row r="90" spans="1:33" ht="6" customHeight="1">
      <c r="A90" s="513"/>
      <c r="B90" s="514"/>
      <c r="C90" s="514"/>
      <c r="D90" s="514"/>
      <c r="E90" s="514"/>
      <c r="F90" s="514"/>
      <c r="G90" s="514"/>
      <c r="H90" s="514"/>
      <c r="I90" s="515"/>
      <c r="J90" s="517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1"/>
    </row>
  </sheetData>
  <sheetProtection algorithmName="SHA-512" hashValue="e94ZG16gnQM52YNfcSHsxpdz+mzaDJHv3P4bo32kBeO9Sow6Y2J7B31C2441jLR59Rx37ABNz+pE2/kBfCoBFg==" saltValue="mPpS2EKoluEH0q2T9ygGmQ==" spinCount="100000" sheet="1" formatCells="0" formatRows="0"/>
  <mergeCells count="79">
    <mergeCell ref="O79:W79"/>
    <mergeCell ref="X70:AF70"/>
    <mergeCell ref="X71:AG71"/>
    <mergeCell ref="X72:AG72"/>
    <mergeCell ref="X73:AG73"/>
    <mergeCell ref="X74:AG74"/>
    <mergeCell ref="X75:AG75"/>
    <mergeCell ref="X76:AG76"/>
    <mergeCell ref="X77:AG77"/>
    <mergeCell ref="X78:AG78"/>
    <mergeCell ref="X79:AG79"/>
    <mergeCell ref="O74:W74"/>
    <mergeCell ref="O75:W75"/>
    <mergeCell ref="O76:W76"/>
    <mergeCell ref="O77:W77"/>
    <mergeCell ref="O78:W78"/>
    <mergeCell ref="A65:AG65"/>
    <mergeCell ref="A66:K66"/>
    <mergeCell ref="L66:V66"/>
    <mergeCell ref="W66:AG66"/>
    <mergeCell ref="A67:F67"/>
    <mergeCell ref="L67:Q67"/>
    <mergeCell ref="S67:V67"/>
    <mergeCell ref="A1:AG4"/>
    <mergeCell ref="A5:AG28"/>
    <mergeCell ref="M33:AG35"/>
    <mergeCell ref="A55:I56"/>
    <mergeCell ref="A57:I58"/>
    <mergeCell ref="A42:AG42"/>
    <mergeCell ref="A33:K35"/>
    <mergeCell ref="A50:AG50"/>
    <mergeCell ref="A39:P41"/>
    <mergeCell ref="B36:P38"/>
    <mergeCell ref="R36:AG38"/>
    <mergeCell ref="Q39:AG41"/>
    <mergeCell ref="A49:AG49"/>
    <mergeCell ref="B51:AG51"/>
    <mergeCell ref="J71:N71"/>
    <mergeCell ref="W67:AB67"/>
    <mergeCell ref="W68:AB68"/>
    <mergeCell ref="AD68:AG68"/>
    <mergeCell ref="H67:K67"/>
    <mergeCell ref="AD67:AG67"/>
    <mergeCell ref="A69:I69"/>
    <mergeCell ref="K69:AG69"/>
    <mergeCell ref="A68:F68"/>
    <mergeCell ref="H68:K68"/>
    <mergeCell ref="L68:Q68"/>
    <mergeCell ref="S68:V68"/>
    <mergeCell ref="A61:I62"/>
    <mergeCell ref="A63:I64"/>
    <mergeCell ref="K55:AG56"/>
    <mergeCell ref="K57:AG58"/>
    <mergeCell ref="A52:AG52"/>
    <mergeCell ref="A59:I60"/>
    <mergeCell ref="A54:AG54"/>
    <mergeCell ref="B53:AG53"/>
    <mergeCell ref="AC59:AG60"/>
    <mergeCell ref="AC61:AG62"/>
    <mergeCell ref="K59:AB60"/>
    <mergeCell ref="K61:AB62"/>
    <mergeCell ref="K63:AB64"/>
    <mergeCell ref="AC63:AG64"/>
    <mergeCell ref="A80:I90"/>
    <mergeCell ref="J81:J90"/>
    <mergeCell ref="K80:AG90"/>
    <mergeCell ref="J77:N77"/>
    <mergeCell ref="J78:N78"/>
    <mergeCell ref="J79:N79"/>
    <mergeCell ref="A70:I79"/>
    <mergeCell ref="J72:N72"/>
    <mergeCell ref="J73:N73"/>
    <mergeCell ref="J74:N74"/>
    <mergeCell ref="J75:N75"/>
    <mergeCell ref="J76:N76"/>
    <mergeCell ref="O71:W71"/>
    <mergeCell ref="O70:W70"/>
    <mergeCell ref="O72:W72"/>
    <mergeCell ref="O73:W73"/>
  </mergeCells>
  <dataValidations disablePrompts="1" xWindow="427" yWindow="701" count="8">
    <dataValidation allowBlank="1" showInputMessage="1" showErrorMessage="1" prompt="Pole uzupełniane automatycznie po wypełnieniu cz. I. Informacje ogólne o projekcie." sqref="AG70 J71:N79 O72:O79 O71:W71 X71:AG79"/>
    <dataValidation allowBlank="1" showInputMessage="1" showErrorMessage="1" promptTitle="Pole wypełniane automatycznie" prompt="Pole zostanie wypełnione po uzupełnieniu cz. II Informacje o Wnioskodawcy" sqref="A52:AG52"/>
    <dataValidation allowBlank="1" showInputMessage="1" showErrorMessage="1" promptTitle="Pole wypełniane automatycznie" prompt="Pole zostanie uzupełnione po wypełnieniu cz. I Informacje ogólne o projekcie" sqref="A54:AG54"/>
    <dataValidation allowBlank="1" showInputMessage="1" showErrorMessage="1" promptTitle="Pole uzupełniane automatycznie" prompt="Pole zostanie uzupełnione automatycznie po wypełnieniu cz. I Informacje ogólne o projekcie." sqref="K55:AG58"/>
    <dataValidation allowBlank="1" showInputMessage="1" showErrorMessage="1" promptTitle="Skrócony opis projektu" prompt="Pole uzupełniane automatycznie po wypełnieniu cz. I. Informacje ogólne o projekcie." sqref="K80"/>
    <dataValidation allowBlank="1" showInputMessage="1" showErrorMessage="1" prompt="Pole uzupełniane automatycznie po wypełnieniu cz. V Aspekty Finansowe" sqref="K59:AB64"/>
    <dataValidation allowBlank="1" showInputMessage="1" showErrorMessage="1" prompt="Pole uzupełniane automatycznie po wypełnieniu cz. II. Identyfikacja wnioskodawcy" sqref="K69:O70 P69:AG69"/>
    <dataValidation type="decimal" allowBlank="1" showInputMessage="1" showErrorMessage="1" prompt="Pole uzupełniane automatycznie po wypełnieniu cz. V Aspekty Finansowe" sqref="H67:K68 S67:V68 AD67:AG68">
      <formula1>0</formula1>
      <formula2>999999999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&amp;C&amp;G</oddHeader>
    <oddFooter>&amp;RStrona &amp;P z &amp;N</oddFooter>
  </headerFooter>
  <rowBreaks count="1" manualBreakCount="1">
    <brk id="48" max="32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O159"/>
  <sheetViews>
    <sheetView showGridLines="0" zoomScaleNormal="100" zoomScalePageLayoutView="85" workbookViewId="0">
      <pane xSplit="33" ySplit="2" topLeftCell="AH126" activePane="bottomRight" state="frozen"/>
      <selection pane="topRight" activeCell="AH1" sqref="AH1"/>
      <selection pane="bottomLeft" activeCell="A3" sqref="A3"/>
      <selection pane="bottomRight" activeCell="AH2" sqref="AH1:AL1048576"/>
    </sheetView>
  </sheetViews>
  <sheetFormatPr defaultRowHeight="14.25"/>
  <cols>
    <col min="1" max="1" width="4.5703125" style="148" customWidth="1"/>
    <col min="2" max="2" width="2.7109375" style="148" customWidth="1"/>
    <col min="3" max="3" width="2" style="148" customWidth="1"/>
    <col min="4" max="4" width="1.85546875" style="148" customWidth="1"/>
    <col min="5" max="5" width="2.7109375" style="148" customWidth="1"/>
    <col min="6" max="6" width="4.5703125" style="148" customWidth="1"/>
    <col min="7" max="7" width="2.7109375" style="148" customWidth="1"/>
    <col min="8" max="8" width="0.85546875" style="148" customWidth="1"/>
    <col min="9" max="9" width="2.7109375" style="148" customWidth="1"/>
    <col min="10" max="10" width="4.140625" style="148" customWidth="1"/>
    <col min="11" max="11" width="2.140625" style="148" customWidth="1"/>
    <col min="12" max="12" width="4.140625" style="148" customWidth="1"/>
    <col min="13" max="13" width="2" style="148" customWidth="1"/>
    <col min="14" max="14" width="2.7109375" style="148" customWidth="1"/>
    <col min="15" max="15" width="4.7109375" style="148" customWidth="1"/>
    <col min="16" max="19" width="2.7109375" style="148" customWidth="1"/>
    <col min="20" max="20" width="1.5703125" style="148" customWidth="1"/>
    <col min="21" max="21" width="2" style="148" customWidth="1"/>
    <col min="22" max="22" width="6.7109375" style="148" customWidth="1"/>
    <col min="23" max="23" width="2.7109375" style="148" customWidth="1"/>
    <col min="24" max="24" width="1.7109375" style="148" customWidth="1"/>
    <col min="25" max="25" width="4.85546875" style="148" customWidth="1"/>
    <col min="26" max="26" width="1.5703125" style="148" customWidth="1"/>
    <col min="27" max="27" width="3.5703125" style="148" customWidth="1"/>
    <col min="28" max="28" width="1.85546875" style="148" customWidth="1"/>
    <col min="29" max="29" width="1.5703125" style="148" customWidth="1"/>
    <col min="30" max="30" width="1.7109375" style="148" customWidth="1"/>
    <col min="31" max="31" width="2.140625" style="148" customWidth="1"/>
    <col min="32" max="32" width="1.5703125" style="148" customWidth="1"/>
    <col min="33" max="33" width="6.28515625" style="148" customWidth="1"/>
    <col min="34" max="34" width="22.85546875" style="158" hidden="1" customWidth="1"/>
    <col min="35" max="35" width="21" style="158" hidden="1" customWidth="1"/>
    <col min="36" max="36" width="22" style="158" hidden="1" customWidth="1"/>
    <col min="37" max="38" width="20.5703125" style="158" hidden="1" customWidth="1"/>
    <col min="39" max="16384" width="9.140625" style="148"/>
  </cols>
  <sheetData>
    <row r="1" spans="1:41" ht="18">
      <c r="A1" s="634" t="s">
        <v>1802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05" t="s">
        <v>1801</v>
      </c>
      <c r="AI1" s="606"/>
      <c r="AJ1" s="606"/>
      <c r="AK1" s="606"/>
      <c r="AL1" s="148"/>
    </row>
    <row r="2" spans="1:41" ht="59.25" customHeight="1">
      <c r="A2" s="618" t="s">
        <v>93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343" t="s">
        <v>15</v>
      </c>
      <c r="AI2" s="344" t="s">
        <v>16</v>
      </c>
      <c r="AJ2" s="344" t="s">
        <v>17</v>
      </c>
      <c r="AK2" s="344" t="s">
        <v>18</v>
      </c>
      <c r="AL2" s="344" t="s">
        <v>2121</v>
      </c>
    </row>
    <row r="3" spans="1:41" ht="14.25" customHeigh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156"/>
      <c r="AI3" s="156"/>
      <c r="AJ3" s="156"/>
      <c r="AK3" s="156"/>
      <c r="AL3" s="156"/>
    </row>
    <row r="4" spans="1:41" ht="25.5" customHeight="1">
      <c r="A4" s="635" t="s">
        <v>94</v>
      </c>
      <c r="B4" s="636"/>
      <c r="C4" s="636"/>
      <c r="D4" s="636"/>
      <c r="E4" s="636"/>
      <c r="F4" s="636"/>
      <c r="G4" s="636"/>
      <c r="H4" s="636"/>
      <c r="I4" s="636"/>
      <c r="J4" s="636"/>
      <c r="K4" s="637"/>
      <c r="L4" s="353" t="s">
        <v>95</v>
      </c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157"/>
      <c r="AI4" s="157"/>
      <c r="AJ4" s="157"/>
      <c r="AK4" s="157"/>
      <c r="AL4" s="157"/>
    </row>
    <row r="5" spans="1:41" ht="77.25" customHeight="1">
      <c r="A5" s="645" t="s">
        <v>2059</v>
      </c>
      <c r="B5" s="646"/>
      <c r="C5" s="646"/>
      <c r="D5" s="646"/>
      <c r="E5" s="646"/>
      <c r="F5" s="646"/>
      <c r="G5" s="646"/>
      <c r="H5" s="646"/>
      <c r="I5" s="646"/>
      <c r="J5" s="646"/>
      <c r="K5" s="647"/>
      <c r="L5" s="631" t="s">
        <v>96</v>
      </c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2"/>
      <c r="AH5" s="590"/>
      <c r="AI5" s="590"/>
      <c r="AJ5" s="590"/>
      <c r="AK5" s="590"/>
      <c r="AL5" s="590"/>
    </row>
    <row r="6" spans="1:41" ht="77.25" customHeight="1">
      <c r="A6" s="648"/>
      <c r="B6" s="649"/>
      <c r="C6" s="649"/>
      <c r="D6" s="649"/>
      <c r="E6" s="649"/>
      <c r="F6" s="649"/>
      <c r="G6" s="649"/>
      <c r="H6" s="649"/>
      <c r="I6" s="649"/>
      <c r="J6" s="649"/>
      <c r="K6" s="650"/>
      <c r="L6" s="633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5"/>
      <c r="AH6" s="590"/>
      <c r="AI6" s="590"/>
      <c r="AJ6" s="590"/>
      <c r="AK6" s="590"/>
      <c r="AL6" s="590"/>
    </row>
    <row r="7" spans="1:41" ht="60" customHeight="1">
      <c r="A7" s="635" t="s">
        <v>1546</v>
      </c>
      <c r="B7" s="636"/>
      <c r="C7" s="636"/>
      <c r="D7" s="636"/>
      <c r="E7" s="636"/>
      <c r="F7" s="636"/>
      <c r="G7" s="636"/>
      <c r="H7" s="636"/>
      <c r="I7" s="636"/>
      <c r="J7" s="636"/>
      <c r="K7" s="637"/>
      <c r="L7" s="354" t="s">
        <v>97</v>
      </c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5"/>
      <c r="AH7" s="159"/>
      <c r="AI7" s="159"/>
      <c r="AJ7" s="159"/>
      <c r="AK7" s="159"/>
      <c r="AL7" s="159"/>
    </row>
    <row r="8" spans="1:41" ht="76.5" customHeight="1">
      <c r="A8" s="656" t="s">
        <v>98</v>
      </c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353" t="s">
        <v>99</v>
      </c>
      <c r="M8" s="643" t="str">
        <f>IF(P114=Słowniki!Q6,Słowniki!G4,IF('I. Informacje ogólne o projekci'!P114=Słowniki!Q7,Słowniki!G4,IF('I. Informacje ogólne o projekci'!P114=Słowniki!Q8,Słowniki!G4,IF('II. Identyfikacja Wnioskodawcy'!$P$25=Słowniki!$K$19,Słowniki!$G$3,Słowniki!$G$2))))</f>
        <v>056 – Inwestycje w infrastrukturę, zdolności i wyposażenie w MŚP, związane bezpośrednio z działaniami badawczymi i innowacyjnymi</v>
      </c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4"/>
      <c r="AH8" s="159"/>
      <c r="AI8" s="159"/>
      <c r="AJ8" s="159"/>
      <c r="AK8" s="159"/>
      <c r="AL8" s="159"/>
    </row>
    <row r="9" spans="1:41" ht="29.25" customHeight="1">
      <c r="A9" s="635" t="s">
        <v>101</v>
      </c>
      <c r="B9" s="636"/>
      <c r="C9" s="636"/>
      <c r="D9" s="636"/>
      <c r="E9" s="636"/>
      <c r="F9" s="636"/>
      <c r="G9" s="636"/>
      <c r="H9" s="636"/>
      <c r="I9" s="636"/>
      <c r="J9" s="636"/>
      <c r="K9" s="637"/>
      <c r="L9" s="355" t="s">
        <v>100</v>
      </c>
      <c r="M9" s="639" t="s">
        <v>1428</v>
      </c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40"/>
      <c r="AH9" s="159"/>
      <c r="AI9" s="159"/>
      <c r="AJ9" s="159"/>
      <c r="AK9" s="159"/>
      <c r="AL9" s="159"/>
    </row>
    <row r="10" spans="1:41" ht="29.25" customHeight="1">
      <c r="A10" s="635" t="s">
        <v>1516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7"/>
      <c r="L10" s="353" t="s">
        <v>146</v>
      </c>
      <c r="M10" s="641" t="s">
        <v>1428</v>
      </c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2"/>
      <c r="AH10" s="159"/>
      <c r="AI10" s="159"/>
      <c r="AJ10" s="159"/>
      <c r="AK10" s="159"/>
      <c r="AL10" s="159"/>
    </row>
    <row r="11" spans="1:41" ht="31.5">
      <c r="A11" s="635" t="s">
        <v>151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7"/>
      <c r="L11" s="353" t="s">
        <v>147</v>
      </c>
      <c r="M11" s="643" t="s">
        <v>152</v>
      </c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4"/>
      <c r="AH11" s="159"/>
      <c r="AI11" s="159"/>
      <c r="AJ11" s="159"/>
      <c r="AK11" s="159"/>
      <c r="AL11" s="159"/>
    </row>
    <row r="12" spans="1:41" ht="38.25" customHeight="1">
      <c r="A12" s="635" t="s">
        <v>153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7"/>
      <c r="L12" s="353" t="s">
        <v>148</v>
      </c>
      <c r="M12" s="643" t="s">
        <v>154</v>
      </c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4"/>
      <c r="AH12" s="159"/>
      <c r="AI12" s="159"/>
      <c r="AJ12" s="159"/>
      <c r="AK12" s="159"/>
      <c r="AL12" s="159"/>
    </row>
    <row r="13" spans="1:41" ht="31.5">
      <c r="A13" s="635" t="s">
        <v>155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7"/>
      <c r="L13" s="353" t="s">
        <v>149</v>
      </c>
      <c r="M13" s="643" t="s">
        <v>156</v>
      </c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4"/>
      <c r="AH13" s="159"/>
      <c r="AI13" s="159"/>
      <c r="AJ13" s="159"/>
      <c r="AK13" s="159"/>
      <c r="AL13" s="159"/>
      <c r="AO13" s="160" t="s">
        <v>1468</v>
      </c>
    </row>
    <row r="14" spans="1:41" ht="31.5">
      <c r="A14" s="635" t="s">
        <v>157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7"/>
      <c r="L14" s="353" t="s">
        <v>150</v>
      </c>
      <c r="M14" s="691" t="s">
        <v>158</v>
      </c>
      <c r="N14" s="691"/>
      <c r="O14" s="691"/>
      <c r="P14" s="691">
        <v>1</v>
      </c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2"/>
      <c r="AH14" s="159"/>
      <c r="AI14" s="159"/>
      <c r="AJ14" s="159"/>
      <c r="AK14" s="159"/>
      <c r="AL14" s="159"/>
    </row>
    <row r="15" spans="1:41" ht="31.5">
      <c r="A15" s="635" t="s">
        <v>159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7"/>
      <c r="L15" s="353" t="s">
        <v>1581</v>
      </c>
      <c r="M15" s="643" t="s">
        <v>160</v>
      </c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4"/>
      <c r="AH15" s="159"/>
      <c r="AI15" s="159"/>
      <c r="AJ15" s="159"/>
      <c r="AK15" s="159"/>
      <c r="AL15" s="159"/>
    </row>
    <row r="16" spans="1:41" ht="20.25" customHeight="1">
      <c r="A16" s="686" t="s">
        <v>161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8"/>
      <c r="AH16" s="591"/>
      <c r="AI16" s="591"/>
      <c r="AJ16" s="591"/>
      <c r="AK16" s="591"/>
      <c r="AL16" s="591"/>
    </row>
    <row r="17" spans="1:38" ht="48.75" customHeight="1">
      <c r="A17" s="610" t="s">
        <v>162</v>
      </c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2"/>
      <c r="Y17" s="219" t="s">
        <v>1582</v>
      </c>
      <c r="Z17" s="629"/>
      <c r="AA17" s="629"/>
      <c r="AB17" s="629"/>
      <c r="AC17" s="629"/>
      <c r="AD17" s="629"/>
      <c r="AE17" s="629"/>
      <c r="AF17" s="629"/>
      <c r="AG17" s="630"/>
      <c r="AH17" s="592"/>
      <c r="AI17" s="592"/>
      <c r="AJ17" s="592"/>
      <c r="AK17" s="592"/>
      <c r="AL17" s="592"/>
    </row>
    <row r="18" spans="1:38" ht="14.25" customHeight="1">
      <c r="A18" s="350" t="s">
        <v>1583</v>
      </c>
      <c r="B18" s="614" t="s">
        <v>163</v>
      </c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5"/>
      <c r="AH18" s="592"/>
      <c r="AI18" s="592"/>
      <c r="AJ18" s="592"/>
      <c r="AK18" s="592"/>
      <c r="AL18" s="592"/>
    </row>
    <row r="19" spans="1:38" ht="11.25" customHeight="1">
      <c r="A19" s="620" t="str">
        <f>IF($Z$17="nie","Nie dotyczy"," ")</f>
        <v xml:space="preserve"> 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2"/>
      <c r="AH19" s="592"/>
      <c r="AI19" s="592"/>
      <c r="AJ19" s="592"/>
      <c r="AK19" s="592"/>
      <c r="AL19" s="592"/>
    </row>
    <row r="20" spans="1:38" ht="11.25" customHeight="1">
      <c r="A20" s="620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2"/>
      <c r="AH20" s="592"/>
      <c r="AI20" s="592"/>
      <c r="AJ20" s="592"/>
      <c r="AK20" s="592"/>
      <c r="AL20" s="592"/>
    </row>
    <row r="21" spans="1:38" ht="11.25" customHeight="1">
      <c r="A21" s="620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2"/>
      <c r="AH21" s="592"/>
      <c r="AI21" s="592"/>
      <c r="AJ21" s="592"/>
      <c r="AK21" s="592"/>
      <c r="AL21" s="592"/>
    </row>
    <row r="22" spans="1:38" ht="11.25" customHeight="1">
      <c r="A22" s="620"/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2"/>
      <c r="AH22" s="592"/>
      <c r="AI22" s="592"/>
      <c r="AJ22" s="592"/>
      <c r="AK22" s="592"/>
      <c r="AL22" s="592"/>
    </row>
    <row r="23" spans="1:38" ht="11.25" customHeight="1">
      <c r="A23" s="620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2"/>
      <c r="AH23" s="592"/>
      <c r="AI23" s="592"/>
      <c r="AJ23" s="592"/>
      <c r="AK23" s="592"/>
      <c r="AL23" s="592"/>
    </row>
    <row r="24" spans="1:38" ht="11.25" customHeight="1">
      <c r="A24" s="620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2"/>
      <c r="AH24" s="592"/>
      <c r="AI24" s="592"/>
      <c r="AJ24" s="592"/>
      <c r="AK24" s="592"/>
      <c r="AL24" s="592"/>
    </row>
    <row r="25" spans="1:38" ht="11.25" customHeight="1">
      <c r="A25" s="620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2"/>
      <c r="AH25" s="592"/>
      <c r="AI25" s="592"/>
      <c r="AJ25" s="592"/>
      <c r="AK25" s="592"/>
      <c r="AL25" s="592"/>
    </row>
    <row r="26" spans="1:38" ht="11.25" customHeight="1">
      <c r="A26" s="620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2"/>
      <c r="AH26" s="592"/>
      <c r="AI26" s="592"/>
      <c r="AJ26" s="592"/>
      <c r="AK26" s="592"/>
      <c r="AL26" s="592"/>
    </row>
    <row r="27" spans="1:38" ht="11.25" customHeight="1">
      <c r="A27" s="620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2"/>
      <c r="AH27" s="592"/>
      <c r="AI27" s="592"/>
      <c r="AJ27" s="592"/>
      <c r="AK27" s="592"/>
      <c r="AL27" s="592"/>
    </row>
    <row r="28" spans="1:38" ht="11.25" customHeight="1">
      <c r="A28" s="623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5"/>
      <c r="AH28" s="593"/>
      <c r="AI28" s="593"/>
      <c r="AJ28" s="593"/>
      <c r="AK28" s="593"/>
      <c r="AL28" s="593"/>
    </row>
    <row r="29" spans="1:38" ht="63.75" customHeight="1">
      <c r="A29" s="610" t="s">
        <v>164</v>
      </c>
      <c r="B29" s="611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2"/>
      <c r="Y29" s="219" t="s">
        <v>1584</v>
      </c>
      <c r="Z29" s="629"/>
      <c r="AA29" s="629"/>
      <c r="AB29" s="629"/>
      <c r="AC29" s="629"/>
      <c r="AD29" s="629"/>
      <c r="AE29" s="629"/>
      <c r="AF29" s="629"/>
      <c r="AG29" s="630"/>
      <c r="AH29" s="590"/>
      <c r="AI29" s="590"/>
      <c r="AJ29" s="590"/>
      <c r="AK29" s="590"/>
      <c r="AL29" s="590"/>
    </row>
    <row r="30" spans="1:38" ht="16.5" customHeight="1">
      <c r="A30" s="350" t="s">
        <v>1585</v>
      </c>
      <c r="B30" s="614" t="s">
        <v>163</v>
      </c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5"/>
      <c r="AH30" s="590"/>
      <c r="AI30" s="590"/>
      <c r="AJ30" s="590"/>
      <c r="AK30" s="590"/>
      <c r="AL30" s="590"/>
    </row>
    <row r="31" spans="1:38" ht="11.25" customHeight="1">
      <c r="A31" s="620" t="str">
        <f>IF(Z29="nie","Nie dotyczy"," ")</f>
        <v xml:space="preserve"> 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2"/>
      <c r="AH31" s="590"/>
      <c r="AI31" s="590"/>
      <c r="AJ31" s="590"/>
      <c r="AK31" s="590"/>
      <c r="AL31" s="590"/>
    </row>
    <row r="32" spans="1:38" ht="11.25" customHeight="1">
      <c r="A32" s="620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2"/>
      <c r="AH32" s="590"/>
      <c r="AI32" s="590"/>
      <c r="AJ32" s="590"/>
      <c r="AK32" s="590"/>
      <c r="AL32" s="590"/>
    </row>
    <row r="33" spans="1:38" ht="11.25" customHeight="1">
      <c r="A33" s="620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2"/>
      <c r="AH33" s="590"/>
      <c r="AI33" s="590"/>
      <c r="AJ33" s="590"/>
      <c r="AK33" s="590"/>
      <c r="AL33" s="590"/>
    </row>
    <row r="34" spans="1:38" ht="11.25" customHeight="1">
      <c r="A34" s="620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2"/>
      <c r="AH34" s="590"/>
      <c r="AI34" s="590"/>
      <c r="AJ34" s="590"/>
      <c r="AK34" s="590"/>
      <c r="AL34" s="590"/>
    </row>
    <row r="35" spans="1:38" ht="11.25" customHeight="1">
      <c r="A35" s="620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2"/>
      <c r="AH35" s="590"/>
      <c r="AI35" s="590"/>
      <c r="AJ35" s="590"/>
      <c r="AK35" s="590"/>
      <c r="AL35" s="590"/>
    </row>
    <row r="36" spans="1:38" ht="11.25" customHeight="1">
      <c r="A36" s="620"/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  <c r="AG36" s="622"/>
      <c r="AH36" s="590"/>
      <c r="AI36" s="590"/>
      <c r="AJ36" s="590"/>
      <c r="AK36" s="590"/>
      <c r="AL36" s="590"/>
    </row>
    <row r="37" spans="1:38" ht="11.25" customHeight="1">
      <c r="A37" s="620"/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2"/>
      <c r="AH37" s="590"/>
      <c r="AI37" s="590"/>
      <c r="AJ37" s="590"/>
      <c r="AK37" s="590"/>
      <c r="AL37" s="590"/>
    </row>
    <row r="38" spans="1:38" ht="11.25" customHeight="1">
      <c r="A38" s="620"/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2"/>
      <c r="AH38" s="590"/>
      <c r="AI38" s="590"/>
      <c r="AJ38" s="590"/>
      <c r="AK38" s="590"/>
      <c r="AL38" s="590"/>
    </row>
    <row r="39" spans="1:38" ht="11.25" customHeight="1">
      <c r="A39" s="620"/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2"/>
      <c r="AH39" s="590"/>
      <c r="AI39" s="590"/>
      <c r="AJ39" s="590"/>
      <c r="AK39" s="590"/>
      <c r="AL39" s="590"/>
    </row>
    <row r="40" spans="1:38" ht="11.25" customHeight="1">
      <c r="A40" s="620"/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2"/>
      <c r="AH40" s="590"/>
      <c r="AI40" s="590"/>
      <c r="AJ40" s="590"/>
      <c r="AK40" s="590"/>
      <c r="AL40" s="590"/>
    </row>
    <row r="41" spans="1:38" ht="12" customHeight="1">
      <c r="A41" s="623"/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5"/>
      <c r="AH41" s="590"/>
      <c r="AI41" s="590"/>
      <c r="AJ41" s="590"/>
      <c r="AK41" s="590"/>
      <c r="AL41" s="590"/>
    </row>
    <row r="42" spans="1:38" ht="73.5" customHeight="1">
      <c r="A42" s="610" t="s">
        <v>165</v>
      </c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2"/>
      <c r="Y42" s="219" t="s">
        <v>1586</v>
      </c>
      <c r="Z42" s="629"/>
      <c r="AA42" s="629"/>
      <c r="AB42" s="629"/>
      <c r="AC42" s="629"/>
      <c r="AD42" s="629"/>
      <c r="AE42" s="629"/>
      <c r="AF42" s="629"/>
      <c r="AG42" s="630"/>
      <c r="AH42" s="590"/>
      <c r="AI42" s="590"/>
      <c r="AJ42" s="590"/>
      <c r="AK42" s="590"/>
      <c r="AL42" s="590"/>
    </row>
    <row r="43" spans="1:38" ht="15" customHeight="1">
      <c r="A43" s="350" t="s">
        <v>1477</v>
      </c>
      <c r="B43" s="614" t="s">
        <v>163</v>
      </c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5"/>
      <c r="AH43" s="590"/>
      <c r="AI43" s="590"/>
      <c r="AJ43" s="590"/>
      <c r="AK43" s="590"/>
      <c r="AL43" s="590"/>
    </row>
    <row r="44" spans="1:38" ht="11.25" customHeight="1">
      <c r="A44" s="620" t="str">
        <f>IF($Z$42="nie","Nie dotyczy "," ")</f>
        <v xml:space="preserve"> 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2"/>
      <c r="AH44" s="590"/>
      <c r="AI44" s="590"/>
      <c r="AJ44" s="590"/>
      <c r="AK44" s="590"/>
      <c r="AL44" s="590"/>
    </row>
    <row r="45" spans="1:38" ht="11.25" customHeight="1">
      <c r="A45" s="620"/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2"/>
      <c r="AH45" s="590"/>
      <c r="AI45" s="590"/>
      <c r="AJ45" s="590"/>
      <c r="AK45" s="590"/>
      <c r="AL45" s="590"/>
    </row>
    <row r="46" spans="1:38" ht="11.25" customHeight="1">
      <c r="A46" s="620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2"/>
      <c r="AH46" s="590"/>
      <c r="AI46" s="590"/>
      <c r="AJ46" s="590"/>
      <c r="AK46" s="590"/>
      <c r="AL46" s="590"/>
    </row>
    <row r="47" spans="1:38" ht="11.25" customHeight="1">
      <c r="A47" s="620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2"/>
      <c r="AH47" s="590"/>
      <c r="AI47" s="590"/>
      <c r="AJ47" s="590"/>
      <c r="AK47" s="590"/>
      <c r="AL47" s="590"/>
    </row>
    <row r="48" spans="1:38" ht="11.25" customHeight="1">
      <c r="A48" s="620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2"/>
      <c r="AH48" s="590"/>
      <c r="AI48" s="590"/>
      <c r="AJ48" s="590"/>
      <c r="AK48" s="590"/>
      <c r="AL48" s="590"/>
    </row>
    <row r="49" spans="1:38" ht="11.25" customHeight="1">
      <c r="A49" s="620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2"/>
      <c r="AH49" s="590"/>
      <c r="AI49" s="590"/>
      <c r="AJ49" s="590"/>
      <c r="AK49" s="590"/>
      <c r="AL49" s="590"/>
    </row>
    <row r="50" spans="1:38" ht="11.25" customHeight="1">
      <c r="A50" s="620"/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2"/>
      <c r="AH50" s="590"/>
      <c r="AI50" s="590"/>
      <c r="AJ50" s="590"/>
      <c r="AK50" s="590"/>
      <c r="AL50" s="590"/>
    </row>
    <row r="51" spans="1:38" ht="11.25" customHeight="1">
      <c r="A51" s="620"/>
      <c r="B51" s="621"/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  <c r="AG51" s="622"/>
      <c r="AH51" s="590"/>
      <c r="AI51" s="590"/>
      <c r="AJ51" s="590"/>
      <c r="AK51" s="590"/>
      <c r="AL51" s="590"/>
    </row>
    <row r="52" spans="1:38" ht="11.25" customHeight="1">
      <c r="A52" s="620"/>
      <c r="B52" s="621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  <c r="AG52" s="622"/>
      <c r="AH52" s="590"/>
      <c r="AI52" s="590"/>
      <c r="AJ52" s="590"/>
      <c r="AK52" s="590"/>
      <c r="AL52" s="590"/>
    </row>
    <row r="53" spans="1:38" ht="11.25" customHeight="1">
      <c r="A53" s="620"/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2"/>
      <c r="AH53" s="590"/>
      <c r="AI53" s="590"/>
      <c r="AJ53" s="590"/>
      <c r="AK53" s="590"/>
      <c r="AL53" s="590"/>
    </row>
    <row r="54" spans="1:38" ht="12" customHeight="1">
      <c r="A54" s="623"/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624"/>
      <c r="V54" s="624"/>
      <c r="W54" s="624"/>
      <c r="X54" s="624"/>
      <c r="Y54" s="624"/>
      <c r="Z54" s="624"/>
      <c r="AA54" s="624"/>
      <c r="AB54" s="624"/>
      <c r="AC54" s="624"/>
      <c r="AD54" s="624"/>
      <c r="AE54" s="624"/>
      <c r="AF54" s="624"/>
      <c r="AG54" s="625"/>
      <c r="AH54" s="590"/>
      <c r="AI54" s="590"/>
      <c r="AJ54" s="590"/>
      <c r="AK54" s="590"/>
      <c r="AL54" s="590"/>
    </row>
    <row r="55" spans="1:38" ht="52.5" customHeight="1">
      <c r="A55" s="610" t="s">
        <v>1476</v>
      </c>
      <c r="B55" s="611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1"/>
      <c r="T55" s="611"/>
      <c r="U55" s="611"/>
      <c r="V55" s="611"/>
      <c r="W55" s="611"/>
      <c r="X55" s="612"/>
      <c r="Y55" s="219" t="s">
        <v>1478</v>
      </c>
      <c r="Z55" s="677" t="str">
        <f>IF($Z$42="nie","Nie dotyczy "," ")</f>
        <v xml:space="preserve"> </v>
      </c>
      <c r="AA55" s="677"/>
      <c r="AB55" s="677"/>
      <c r="AC55" s="677"/>
      <c r="AD55" s="677"/>
      <c r="AE55" s="677"/>
      <c r="AF55" s="677"/>
      <c r="AG55" s="678"/>
      <c r="AH55" s="590"/>
      <c r="AI55" s="590"/>
      <c r="AJ55" s="590"/>
      <c r="AK55" s="590"/>
      <c r="AL55" s="590"/>
    </row>
    <row r="56" spans="1:38" ht="14.25" customHeight="1">
      <c r="A56" s="679" t="s">
        <v>1475</v>
      </c>
      <c r="B56" s="680"/>
      <c r="C56" s="680"/>
      <c r="D56" s="680"/>
      <c r="E56" s="680"/>
      <c r="F56" s="680"/>
      <c r="G56" s="680"/>
      <c r="H56" s="680"/>
      <c r="I56" s="681"/>
      <c r="J56" s="631" t="s">
        <v>1587</v>
      </c>
      <c r="K56" s="651" t="str">
        <f>IF($Z$42="nie","Nie dotyczy "," ")</f>
        <v xml:space="preserve"> </v>
      </c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651"/>
      <c r="AD56" s="651"/>
      <c r="AE56" s="651"/>
      <c r="AF56" s="651"/>
      <c r="AG56" s="652"/>
      <c r="AH56" s="590"/>
      <c r="AI56" s="590"/>
      <c r="AJ56" s="590"/>
      <c r="AK56" s="590"/>
      <c r="AL56" s="590"/>
    </row>
    <row r="57" spans="1:38" ht="11.25" customHeight="1">
      <c r="A57" s="682"/>
      <c r="B57" s="683"/>
      <c r="C57" s="683"/>
      <c r="D57" s="683"/>
      <c r="E57" s="683"/>
      <c r="F57" s="683"/>
      <c r="G57" s="683"/>
      <c r="H57" s="683"/>
      <c r="I57" s="684"/>
      <c r="J57" s="632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2"/>
      <c r="AH57" s="590"/>
      <c r="AI57" s="590"/>
      <c r="AJ57" s="590"/>
      <c r="AK57" s="590"/>
      <c r="AL57" s="590"/>
    </row>
    <row r="58" spans="1:38" ht="11.25" customHeight="1">
      <c r="A58" s="682"/>
      <c r="B58" s="683"/>
      <c r="C58" s="683"/>
      <c r="D58" s="683"/>
      <c r="E58" s="683"/>
      <c r="F58" s="683"/>
      <c r="G58" s="683"/>
      <c r="H58" s="683"/>
      <c r="I58" s="684"/>
      <c r="J58" s="632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2"/>
      <c r="AH58" s="590"/>
      <c r="AI58" s="590"/>
      <c r="AJ58" s="590"/>
      <c r="AK58" s="590"/>
      <c r="AL58" s="590"/>
    </row>
    <row r="59" spans="1:38" ht="11.25" customHeight="1">
      <c r="A59" s="682"/>
      <c r="B59" s="683"/>
      <c r="C59" s="683"/>
      <c r="D59" s="683"/>
      <c r="E59" s="683"/>
      <c r="F59" s="683"/>
      <c r="G59" s="683"/>
      <c r="H59" s="683"/>
      <c r="I59" s="684"/>
      <c r="J59" s="632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2"/>
      <c r="AH59" s="590"/>
      <c r="AI59" s="590"/>
      <c r="AJ59" s="590"/>
      <c r="AK59" s="590"/>
      <c r="AL59" s="590"/>
    </row>
    <row r="60" spans="1:38" ht="11.25" customHeight="1">
      <c r="A60" s="682"/>
      <c r="B60" s="683"/>
      <c r="C60" s="683"/>
      <c r="D60" s="683"/>
      <c r="E60" s="683"/>
      <c r="F60" s="683"/>
      <c r="G60" s="683"/>
      <c r="H60" s="683"/>
      <c r="I60" s="684"/>
      <c r="J60" s="632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  <c r="AG60" s="622"/>
      <c r="AH60" s="590"/>
      <c r="AI60" s="590"/>
      <c r="AJ60" s="590"/>
      <c r="AK60" s="590"/>
      <c r="AL60" s="590"/>
    </row>
    <row r="61" spans="1:38" ht="11.25" customHeight="1">
      <c r="A61" s="682"/>
      <c r="B61" s="683"/>
      <c r="C61" s="683"/>
      <c r="D61" s="683"/>
      <c r="E61" s="683"/>
      <c r="F61" s="683"/>
      <c r="G61" s="683"/>
      <c r="H61" s="683"/>
      <c r="I61" s="684"/>
      <c r="J61" s="632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2"/>
      <c r="AH61" s="590"/>
      <c r="AI61" s="590"/>
      <c r="AJ61" s="590"/>
      <c r="AK61" s="590"/>
      <c r="AL61" s="590"/>
    </row>
    <row r="62" spans="1:38" ht="11.25" customHeight="1">
      <c r="A62" s="682"/>
      <c r="B62" s="683"/>
      <c r="C62" s="683"/>
      <c r="D62" s="683"/>
      <c r="E62" s="683"/>
      <c r="F62" s="683"/>
      <c r="G62" s="683"/>
      <c r="H62" s="683"/>
      <c r="I62" s="684"/>
      <c r="J62" s="632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2"/>
      <c r="AH62" s="590"/>
      <c r="AI62" s="590"/>
      <c r="AJ62" s="590"/>
      <c r="AK62" s="590"/>
      <c r="AL62" s="590"/>
    </row>
    <row r="63" spans="1:38" ht="11.25" customHeight="1">
      <c r="A63" s="682"/>
      <c r="B63" s="683"/>
      <c r="C63" s="683"/>
      <c r="D63" s="683"/>
      <c r="E63" s="683"/>
      <c r="F63" s="683"/>
      <c r="G63" s="683"/>
      <c r="H63" s="683"/>
      <c r="I63" s="684"/>
      <c r="J63" s="632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2"/>
      <c r="AH63" s="590"/>
      <c r="AI63" s="590"/>
      <c r="AJ63" s="590"/>
      <c r="AK63" s="590"/>
      <c r="AL63" s="590"/>
    </row>
    <row r="64" spans="1:38" ht="11.25" customHeight="1">
      <c r="A64" s="682"/>
      <c r="B64" s="683"/>
      <c r="C64" s="683"/>
      <c r="D64" s="683"/>
      <c r="E64" s="683"/>
      <c r="F64" s="683"/>
      <c r="G64" s="683"/>
      <c r="H64" s="683"/>
      <c r="I64" s="684"/>
      <c r="J64" s="632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21"/>
      <c r="AA64" s="621"/>
      <c r="AB64" s="621"/>
      <c r="AC64" s="621"/>
      <c r="AD64" s="621"/>
      <c r="AE64" s="621"/>
      <c r="AF64" s="621"/>
      <c r="AG64" s="622"/>
      <c r="AH64" s="590"/>
      <c r="AI64" s="590"/>
      <c r="AJ64" s="590"/>
      <c r="AK64" s="590"/>
      <c r="AL64" s="590"/>
    </row>
    <row r="65" spans="1:38" ht="11.25" customHeight="1">
      <c r="A65" s="682"/>
      <c r="B65" s="683"/>
      <c r="C65" s="683"/>
      <c r="D65" s="683"/>
      <c r="E65" s="683"/>
      <c r="F65" s="683"/>
      <c r="G65" s="683"/>
      <c r="H65" s="683"/>
      <c r="I65" s="684"/>
      <c r="J65" s="632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2"/>
      <c r="AH65" s="590"/>
      <c r="AI65" s="590"/>
      <c r="AJ65" s="590"/>
      <c r="AK65" s="590"/>
      <c r="AL65" s="590"/>
    </row>
    <row r="66" spans="1:38" ht="11.25" customHeight="1">
      <c r="A66" s="663"/>
      <c r="B66" s="664"/>
      <c r="C66" s="664"/>
      <c r="D66" s="664"/>
      <c r="E66" s="664"/>
      <c r="F66" s="664"/>
      <c r="G66" s="664"/>
      <c r="H66" s="664"/>
      <c r="I66" s="665"/>
      <c r="J66" s="633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5"/>
      <c r="AH66" s="590"/>
      <c r="AI66" s="590"/>
      <c r="AJ66" s="590"/>
      <c r="AK66" s="590"/>
      <c r="AL66" s="590"/>
    </row>
    <row r="67" spans="1:38" ht="57.75" customHeight="1">
      <c r="A67" s="663" t="s">
        <v>166</v>
      </c>
      <c r="B67" s="664"/>
      <c r="C67" s="664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4"/>
      <c r="R67" s="664"/>
      <c r="S67" s="664"/>
      <c r="T67" s="664"/>
      <c r="U67" s="664"/>
      <c r="V67" s="664"/>
      <c r="W67" s="664"/>
      <c r="X67" s="665"/>
      <c r="Y67" s="356" t="s">
        <v>1588</v>
      </c>
      <c r="Z67" s="629"/>
      <c r="AA67" s="629"/>
      <c r="AB67" s="629"/>
      <c r="AC67" s="629"/>
      <c r="AD67" s="629"/>
      <c r="AE67" s="629"/>
      <c r="AF67" s="629"/>
      <c r="AG67" s="630"/>
      <c r="AH67" s="590"/>
      <c r="AI67" s="590"/>
      <c r="AJ67" s="590"/>
      <c r="AK67" s="590"/>
      <c r="AL67" s="590"/>
    </row>
    <row r="68" spans="1:38" ht="13.5" customHeight="1">
      <c r="A68" s="350" t="s">
        <v>1589</v>
      </c>
      <c r="B68" s="614" t="s">
        <v>163</v>
      </c>
      <c r="C68" s="614"/>
      <c r="D68" s="614"/>
      <c r="E68" s="614"/>
      <c r="F68" s="614"/>
      <c r="G68" s="614"/>
      <c r="H68" s="614"/>
      <c r="I68" s="614"/>
      <c r="J68" s="614"/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5"/>
      <c r="AH68" s="590"/>
      <c r="AI68" s="590"/>
      <c r="AJ68" s="590"/>
      <c r="AK68" s="590"/>
      <c r="AL68" s="590"/>
    </row>
    <row r="69" spans="1:38" ht="15" customHeight="1">
      <c r="A69" s="620" t="str">
        <f>IF($Z$67="nie","Nie dotyczy "," ")</f>
        <v xml:space="preserve"> </v>
      </c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21"/>
      <c r="AA69" s="621"/>
      <c r="AB69" s="621"/>
      <c r="AC69" s="621"/>
      <c r="AD69" s="621"/>
      <c r="AE69" s="621"/>
      <c r="AF69" s="621"/>
      <c r="AG69" s="622"/>
      <c r="AH69" s="590"/>
      <c r="AI69" s="590"/>
      <c r="AJ69" s="590"/>
      <c r="AK69" s="590"/>
      <c r="AL69" s="590"/>
    </row>
    <row r="70" spans="1:38" ht="15" customHeight="1">
      <c r="A70" s="620"/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2"/>
      <c r="AH70" s="590"/>
      <c r="AI70" s="590"/>
      <c r="AJ70" s="590"/>
      <c r="AK70" s="590"/>
      <c r="AL70" s="590"/>
    </row>
    <row r="71" spans="1:38" ht="15" customHeight="1">
      <c r="A71" s="620"/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2"/>
      <c r="AH71" s="590"/>
      <c r="AI71" s="590"/>
      <c r="AJ71" s="590"/>
      <c r="AK71" s="590"/>
      <c r="AL71" s="590"/>
    </row>
    <row r="72" spans="1:38" ht="15" customHeight="1">
      <c r="A72" s="620"/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2"/>
      <c r="AH72" s="590"/>
      <c r="AI72" s="590"/>
      <c r="AJ72" s="590"/>
      <c r="AK72" s="590"/>
      <c r="AL72" s="590"/>
    </row>
    <row r="73" spans="1:38" ht="15" customHeight="1">
      <c r="A73" s="620"/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  <c r="Y73" s="621"/>
      <c r="Z73" s="621"/>
      <c r="AA73" s="621"/>
      <c r="AB73" s="621"/>
      <c r="AC73" s="621"/>
      <c r="AD73" s="621"/>
      <c r="AE73" s="621"/>
      <c r="AF73" s="621"/>
      <c r="AG73" s="622"/>
      <c r="AH73" s="590"/>
      <c r="AI73" s="590"/>
      <c r="AJ73" s="590"/>
      <c r="AK73" s="590"/>
      <c r="AL73" s="590"/>
    </row>
    <row r="74" spans="1:38" ht="15" customHeight="1">
      <c r="A74" s="620"/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2"/>
      <c r="AH74" s="590"/>
      <c r="AI74" s="590"/>
      <c r="AJ74" s="590"/>
      <c r="AK74" s="590"/>
      <c r="AL74" s="590"/>
    </row>
    <row r="75" spans="1:38" ht="15" customHeight="1">
      <c r="A75" s="620"/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2"/>
      <c r="AH75" s="590"/>
      <c r="AI75" s="590"/>
      <c r="AJ75" s="590"/>
      <c r="AK75" s="590"/>
      <c r="AL75" s="590"/>
    </row>
    <row r="76" spans="1:38" ht="15" customHeight="1">
      <c r="A76" s="620"/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2"/>
      <c r="AH76" s="590"/>
      <c r="AI76" s="590"/>
      <c r="AJ76" s="590"/>
      <c r="AK76" s="590"/>
      <c r="AL76" s="590"/>
    </row>
    <row r="77" spans="1:38" ht="15" customHeight="1">
      <c r="A77" s="620"/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622"/>
      <c r="AH77" s="590"/>
      <c r="AI77" s="590"/>
      <c r="AJ77" s="590"/>
      <c r="AK77" s="590"/>
      <c r="AL77" s="590"/>
    </row>
    <row r="78" spans="1:38" ht="15" customHeight="1">
      <c r="A78" s="620"/>
      <c r="B78" s="621"/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1"/>
      <c r="T78" s="621"/>
      <c r="U78" s="621"/>
      <c r="V78" s="621"/>
      <c r="W78" s="621"/>
      <c r="X78" s="621"/>
      <c r="Y78" s="621"/>
      <c r="Z78" s="621"/>
      <c r="AA78" s="621"/>
      <c r="AB78" s="621"/>
      <c r="AC78" s="621"/>
      <c r="AD78" s="621"/>
      <c r="AE78" s="621"/>
      <c r="AF78" s="621"/>
      <c r="AG78" s="622"/>
      <c r="AH78" s="590"/>
      <c r="AI78" s="590"/>
      <c r="AJ78" s="590"/>
      <c r="AK78" s="590"/>
      <c r="AL78" s="590"/>
    </row>
    <row r="79" spans="1:38" ht="15" customHeight="1">
      <c r="A79" s="623"/>
      <c r="B79" s="624"/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624"/>
      <c r="AG79" s="625"/>
      <c r="AH79" s="590"/>
      <c r="AI79" s="590"/>
      <c r="AJ79" s="590"/>
      <c r="AK79" s="590"/>
      <c r="AL79" s="590"/>
    </row>
    <row r="80" spans="1:38" ht="58.5" customHeight="1">
      <c r="A80" s="610" t="s">
        <v>167</v>
      </c>
      <c r="B80" s="611"/>
      <c r="C80" s="611"/>
      <c r="D80" s="611"/>
      <c r="E80" s="611"/>
      <c r="F80" s="611"/>
      <c r="G80" s="611"/>
      <c r="H80" s="611"/>
      <c r="I80" s="611"/>
      <c r="J80" s="611"/>
      <c r="K80" s="611"/>
      <c r="L80" s="611"/>
      <c r="M80" s="611"/>
      <c r="N80" s="611"/>
      <c r="O80" s="611"/>
      <c r="P80" s="611"/>
      <c r="Q80" s="611"/>
      <c r="R80" s="611"/>
      <c r="S80" s="611"/>
      <c r="T80" s="611"/>
      <c r="U80" s="611"/>
      <c r="V80" s="611"/>
      <c r="W80" s="611"/>
      <c r="X80" s="612"/>
      <c r="Y80" s="219" t="s">
        <v>1590</v>
      </c>
      <c r="Z80" s="616" t="str">
        <f>IF($Z$67="nie","Nie dotyczy "," ")</f>
        <v xml:space="preserve"> </v>
      </c>
      <c r="AA80" s="616"/>
      <c r="AB80" s="616"/>
      <c r="AC80" s="616"/>
      <c r="AD80" s="616"/>
      <c r="AE80" s="616"/>
      <c r="AF80" s="616"/>
      <c r="AG80" s="617"/>
      <c r="AH80" s="159"/>
      <c r="AI80" s="159"/>
      <c r="AJ80" s="159"/>
      <c r="AK80" s="159"/>
      <c r="AL80" s="159"/>
    </row>
    <row r="81" spans="1:38" ht="71.25" customHeight="1">
      <c r="A81" s="610" t="s">
        <v>168</v>
      </c>
      <c r="B81" s="611"/>
      <c r="C81" s="611"/>
      <c r="D81" s="611"/>
      <c r="E81" s="611"/>
      <c r="F81" s="611"/>
      <c r="G81" s="611"/>
      <c r="H81" s="611"/>
      <c r="I81" s="611"/>
      <c r="J81" s="611"/>
      <c r="K81" s="611"/>
      <c r="L81" s="611"/>
      <c r="M81" s="611"/>
      <c r="N81" s="611"/>
      <c r="O81" s="611"/>
      <c r="P81" s="611"/>
      <c r="Q81" s="611"/>
      <c r="R81" s="611"/>
      <c r="S81" s="611"/>
      <c r="T81" s="611"/>
      <c r="U81" s="611"/>
      <c r="V81" s="611"/>
      <c r="W81" s="611"/>
      <c r="X81" s="612"/>
      <c r="Y81" s="219" t="s">
        <v>1591</v>
      </c>
      <c r="Z81" s="629"/>
      <c r="AA81" s="629"/>
      <c r="AB81" s="629"/>
      <c r="AC81" s="629"/>
      <c r="AD81" s="629"/>
      <c r="AE81" s="629"/>
      <c r="AF81" s="629"/>
      <c r="AG81" s="630"/>
      <c r="AH81" s="590"/>
      <c r="AI81" s="590"/>
      <c r="AJ81" s="590"/>
      <c r="AK81" s="590"/>
      <c r="AL81" s="590"/>
    </row>
    <row r="82" spans="1:38" ht="13.5" customHeight="1">
      <c r="A82" s="350" t="s">
        <v>1592</v>
      </c>
      <c r="B82" s="614" t="s">
        <v>163</v>
      </c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5"/>
      <c r="AH82" s="590"/>
      <c r="AI82" s="590"/>
      <c r="AJ82" s="590"/>
      <c r="AK82" s="590"/>
      <c r="AL82" s="590"/>
    </row>
    <row r="83" spans="1:38" ht="13.5" customHeight="1">
      <c r="A83" s="620" t="str">
        <f>IF($Z$81="nie","Nie dotyczy "," ")</f>
        <v xml:space="preserve"> </v>
      </c>
      <c r="B83" s="621"/>
      <c r="C83" s="621"/>
      <c r="D83" s="621"/>
      <c r="E83" s="621"/>
      <c r="F83" s="621"/>
      <c r="G83" s="621"/>
      <c r="H83" s="621"/>
      <c r="I83" s="621"/>
      <c r="J83" s="621"/>
      <c r="K83" s="621"/>
      <c r="L83" s="621"/>
      <c r="M83" s="621"/>
      <c r="N83" s="621"/>
      <c r="O83" s="621"/>
      <c r="P83" s="621"/>
      <c r="Q83" s="621"/>
      <c r="R83" s="621"/>
      <c r="S83" s="621"/>
      <c r="T83" s="621"/>
      <c r="U83" s="621"/>
      <c r="V83" s="621"/>
      <c r="W83" s="621"/>
      <c r="X83" s="621"/>
      <c r="Y83" s="621"/>
      <c r="Z83" s="621"/>
      <c r="AA83" s="621"/>
      <c r="AB83" s="621"/>
      <c r="AC83" s="621"/>
      <c r="AD83" s="621"/>
      <c r="AE83" s="621"/>
      <c r="AF83" s="621"/>
      <c r="AG83" s="622"/>
      <c r="AH83" s="590"/>
      <c r="AI83" s="590"/>
      <c r="AJ83" s="590"/>
      <c r="AK83" s="590"/>
      <c r="AL83" s="590"/>
    </row>
    <row r="84" spans="1:38" ht="13.5" customHeight="1">
      <c r="A84" s="620"/>
      <c r="B84" s="621"/>
      <c r="C84" s="621"/>
      <c r="D84" s="621"/>
      <c r="E84" s="621"/>
      <c r="F84" s="621"/>
      <c r="G84" s="621"/>
      <c r="H84" s="621"/>
      <c r="I84" s="621"/>
      <c r="J84" s="621"/>
      <c r="K84" s="621"/>
      <c r="L84" s="621"/>
      <c r="M84" s="621"/>
      <c r="N84" s="621"/>
      <c r="O84" s="621"/>
      <c r="P84" s="621"/>
      <c r="Q84" s="621"/>
      <c r="R84" s="621"/>
      <c r="S84" s="621"/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2"/>
      <c r="AH84" s="590"/>
      <c r="AI84" s="590"/>
      <c r="AJ84" s="590"/>
      <c r="AK84" s="590"/>
      <c r="AL84" s="590"/>
    </row>
    <row r="85" spans="1:38" ht="13.5" customHeight="1">
      <c r="A85" s="620"/>
      <c r="B85" s="621"/>
      <c r="C85" s="621"/>
      <c r="D85" s="621"/>
      <c r="E85" s="621"/>
      <c r="F85" s="621"/>
      <c r="G85" s="621"/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21"/>
      <c r="S85" s="621"/>
      <c r="T85" s="621"/>
      <c r="U85" s="621"/>
      <c r="V85" s="621"/>
      <c r="W85" s="621"/>
      <c r="X85" s="621"/>
      <c r="Y85" s="621"/>
      <c r="Z85" s="621"/>
      <c r="AA85" s="621"/>
      <c r="AB85" s="621"/>
      <c r="AC85" s="621"/>
      <c r="AD85" s="621"/>
      <c r="AE85" s="621"/>
      <c r="AF85" s="621"/>
      <c r="AG85" s="622"/>
      <c r="AH85" s="590"/>
      <c r="AI85" s="590"/>
      <c r="AJ85" s="590"/>
      <c r="AK85" s="590"/>
      <c r="AL85" s="590"/>
    </row>
    <row r="86" spans="1:38" ht="13.5" customHeight="1">
      <c r="A86" s="620"/>
      <c r="B86" s="621"/>
      <c r="C86" s="621"/>
      <c r="D86" s="621"/>
      <c r="E86" s="621"/>
      <c r="F86" s="621"/>
      <c r="G86" s="621"/>
      <c r="H86" s="621"/>
      <c r="I86" s="621"/>
      <c r="J86" s="621"/>
      <c r="K86" s="621"/>
      <c r="L86" s="621"/>
      <c r="M86" s="621"/>
      <c r="N86" s="621"/>
      <c r="O86" s="621"/>
      <c r="P86" s="621"/>
      <c r="Q86" s="621"/>
      <c r="R86" s="621"/>
      <c r="S86" s="621"/>
      <c r="T86" s="621"/>
      <c r="U86" s="621"/>
      <c r="V86" s="621"/>
      <c r="W86" s="621"/>
      <c r="X86" s="621"/>
      <c r="Y86" s="621"/>
      <c r="Z86" s="621"/>
      <c r="AA86" s="621"/>
      <c r="AB86" s="621"/>
      <c r="AC86" s="621"/>
      <c r="AD86" s="621"/>
      <c r="AE86" s="621"/>
      <c r="AF86" s="621"/>
      <c r="AG86" s="622"/>
      <c r="AH86" s="590"/>
      <c r="AI86" s="590"/>
      <c r="AJ86" s="590"/>
      <c r="AK86" s="590"/>
      <c r="AL86" s="590"/>
    </row>
    <row r="87" spans="1:38" ht="13.5" customHeight="1">
      <c r="A87" s="620"/>
      <c r="B87" s="621"/>
      <c r="C87" s="621"/>
      <c r="D87" s="621"/>
      <c r="E87" s="621"/>
      <c r="F87" s="621"/>
      <c r="G87" s="621"/>
      <c r="H87" s="621"/>
      <c r="I87" s="621"/>
      <c r="J87" s="621"/>
      <c r="K87" s="621"/>
      <c r="L87" s="621"/>
      <c r="M87" s="621"/>
      <c r="N87" s="621"/>
      <c r="O87" s="621"/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  <c r="AG87" s="622"/>
      <c r="AH87" s="590"/>
      <c r="AI87" s="590"/>
      <c r="AJ87" s="590"/>
      <c r="AK87" s="590"/>
      <c r="AL87" s="590"/>
    </row>
    <row r="88" spans="1:38" ht="13.5" customHeight="1">
      <c r="A88" s="620"/>
      <c r="B88" s="621"/>
      <c r="C88" s="621"/>
      <c r="D88" s="621"/>
      <c r="E88" s="621"/>
      <c r="F88" s="621"/>
      <c r="G88" s="621"/>
      <c r="H88" s="621"/>
      <c r="I88" s="621"/>
      <c r="J88" s="621"/>
      <c r="K88" s="621"/>
      <c r="L88" s="621"/>
      <c r="M88" s="621"/>
      <c r="N88" s="621"/>
      <c r="O88" s="621"/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1"/>
      <c r="AD88" s="621"/>
      <c r="AE88" s="621"/>
      <c r="AF88" s="621"/>
      <c r="AG88" s="622"/>
      <c r="AH88" s="590"/>
      <c r="AI88" s="590"/>
      <c r="AJ88" s="590"/>
      <c r="AK88" s="590"/>
      <c r="AL88" s="590"/>
    </row>
    <row r="89" spans="1:38" ht="13.5" customHeight="1">
      <c r="A89" s="620"/>
      <c r="B89" s="621"/>
      <c r="C89" s="621"/>
      <c r="D89" s="621"/>
      <c r="E89" s="621"/>
      <c r="F89" s="621"/>
      <c r="G89" s="621"/>
      <c r="H89" s="621"/>
      <c r="I89" s="621"/>
      <c r="J89" s="621"/>
      <c r="K89" s="621"/>
      <c r="L89" s="621"/>
      <c r="M89" s="621"/>
      <c r="N89" s="621"/>
      <c r="O89" s="621"/>
      <c r="P89" s="621"/>
      <c r="Q89" s="621"/>
      <c r="R89" s="621"/>
      <c r="S89" s="621"/>
      <c r="T89" s="621"/>
      <c r="U89" s="621"/>
      <c r="V89" s="621"/>
      <c r="W89" s="621"/>
      <c r="X89" s="621"/>
      <c r="Y89" s="621"/>
      <c r="Z89" s="621"/>
      <c r="AA89" s="621"/>
      <c r="AB89" s="621"/>
      <c r="AC89" s="621"/>
      <c r="AD89" s="621"/>
      <c r="AE89" s="621"/>
      <c r="AF89" s="621"/>
      <c r="AG89" s="622"/>
      <c r="AH89" s="590"/>
      <c r="AI89" s="590"/>
      <c r="AJ89" s="590"/>
      <c r="AK89" s="590"/>
      <c r="AL89" s="590"/>
    </row>
    <row r="90" spans="1:38" ht="13.5" customHeight="1">
      <c r="A90" s="620"/>
      <c r="B90" s="621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2"/>
      <c r="AH90" s="590"/>
      <c r="AI90" s="590"/>
      <c r="AJ90" s="590"/>
      <c r="AK90" s="590"/>
      <c r="AL90" s="590"/>
    </row>
    <row r="91" spans="1:38" ht="13.5" customHeight="1">
      <c r="A91" s="620"/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2"/>
      <c r="AH91" s="590"/>
      <c r="AI91" s="590"/>
      <c r="AJ91" s="590"/>
      <c r="AK91" s="590"/>
      <c r="AL91" s="590"/>
    </row>
    <row r="92" spans="1:38" ht="13.5" customHeight="1">
      <c r="A92" s="620"/>
      <c r="B92" s="621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621"/>
      <c r="Q92" s="621"/>
      <c r="R92" s="621"/>
      <c r="S92" s="621"/>
      <c r="T92" s="621"/>
      <c r="U92" s="621"/>
      <c r="V92" s="621"/>
      <c r="W92" s="621"/>
      <c r="X92" s="621"/>
      <c r="Y92" s="621"/>
      <c r="Z92" s="621"/>
      <c r="AA92" s="621"/>
      <c r="AB92" s="621"/>
      <c r="AC92" s="621"/>
      <c r="AD92" s="621"/>
      <c r="AE92" s="621"/>
      <c r="AF92" s="621"/>
      <c r="AG92" s="622"/>
      <c r="AH92" s="590"/>
      <c r="AI92" s="590"/>
      <c r="AJ92" s="590"/>
      <c r="AK92" s="590"/>
      <c r="AL92" s="590"/>
    </row>
    <row r="93" spans="1:38" ht="13.5" customHeight="1">
      <c r="A93" s="623"/>
      <c r="B93" s="624"/>
      <c r="C93" s="624"/>
      <c r="D93" s="624"/>
      <c r="E93" s="624"/>
      <c r="F93" s="624"/>
      <c r="G93" s="624"/>
      <c r="H93" s="624"/>
      <c r="I93" s="624"/>
      <c r="J93" s="624"/>
      <c r="K93" s="624"/>
      <c r="L93" s="624"/>
      <c r="M93" s="624"/>
      <c r="N93" s="624"/>
      <c r="O93" s="624"/>
      <c r="P93" s="624"/>
      <c r="Q93" s="624"/>
      <c r="R93" s="624"/>
      <c r="S93" s="624"/>
      <c r="T93" s="624"/>
      <c r="U93" s="624"/>
      <c r="V93" s="624"/>
      <c r="W93" s="624"/>
      <c r="X93" s="624"/>
      <c r="Y93" s="624"/>
      <c r="Z93" s="624"/>
      <c r="AA93" s="624"/>
      <c r="AB93" s="624"/>
      <c r="AC93" s="624"/>
      <c r="AD93" s="624"/>
      <c r="AE93" s="624"/>
      <c r="AF93" s="624"/>
      <c r="AG93" s="625"/>
      <c r="AH93" s="590"/>
      <c r="AI93" s="590"/>
      <c r="AJ93" s="590"/>
      <c r="AK93" s="590"/>
      <c r="AL93" s="590"/>
    </row>
    <row r="94" spans="1:38" ht="54.75" customHeight="1">
      <c r="A94" s="610" t="s">
        <v>2060</v>
      </c>
      <c r="B94" s="611"/>
      <c r="C94" s="611"/>
      <c r="D94" s="611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2"/>
      <c r="Y94" s="219" t="s">
        <v>1593</v>
      </c>
      <c r="Z94" s="677" t="str">
        <f>IF($Z$81="nie","Nie dotyczy "," ")</f>
        <v xml:space="preserve"> </v>
      </c>
      <c r="AA94" s="677"/>
      <c r="AB94" s="677"/>
      <c r="AC94" s="677"/>
      <c r="AD94" s="677"/>
      <c r="AE94" s="677"/>
      <c r="AF94" s="677"/>
      <c r="AG94" s="678"/>
      <c r="AH94" s="590"/>
      <c r="AI94" s="590"/>
      <c r="AJ94" s="590"/>
      <c r="AK94" s="590"/>
      <c r="AL94" s="590"/>
    </row>
    <row r="95" spans="1:38" ht="14.25" customHeight="1">
      <c r="A95" s="679" t="s">
        <v>1475</v>
      </c>
      <c r="B95" s="680"/>
      <c r="C95" s="680"/>
      <c r="D95" s="680"/>
      <c r="E95" s="680"/>
      <c r="F95" s="680"/>
      <c r="G95" s="680"/>
      <c r="H95" s="680"/>
      <c r="I95" s="681"/>
      <c r="J95" s="631" t="s">
        <v>1827</v>
      </c>
      <c r="K95" s="651" t="str">
        <f>IF($Z$81="nie","Nie dotyczy "," ")</f>
        <v xml:space="preserve"> </v>
      </c>
      <c r="L95" s="651"/>
      <c r="M95" s="651"/>
      <c r="N95" s="651"/>
      <c r="O95" s="651"/>
      <c r="P95" s="651"/>
      <c r="Q95" s="651"/>
      <c r="R95" s="651"/>
      <c r="S95" s="651"/>
      <c r="T95" s="651"/>
      <c r="U95" s="651"/>
      <c r="V95" s="651"/>
      <c r="W95" s="651"/>
      <c r="X95" s="651"/>
      <c r="Y95" s="651"/>
      <c r="Z95" s="651"/>
      <c r="AA95" s="651"/>
      <c r="AB95" s="651"/>
      <c r="AC95" s="651"/>
      <c r="AD95" s="651"/>
      <c r="AE95" s="651"/>
      <c r="AF95" s="651"/>
      <c r="AG95" s="652"/>
      <c r="AH95" s="590"/>
      <c r="AI95" s="590"/>
      <c r="AJ95" s="590"/>
      <c r="AK95" s="590"/>
      <c r="AL95" s="590"/>
    </row>
    <row r="96" spans="1:38" ht="11.25" customHeight="1">
      <c r="A96" s="682"/>
      <c r="B96" s="683"/>
      <c r="C96" s="683"/>
      <c r="D96" s="683"/>
      <c r="E96" s="683"/>
      <c r="F96" s="683"/>
      <c r="G96" s="683"/>
      <c r="H96" s="683"/>
      <c r="I96" s="684"/>
      <c r="J96" s="632"/>
      <c r="K96" s="621"/>
      <c r="L96" s="621"/>
      <c r="M96" s="621"/>
      <c r="N96" s="621"/>
      <c r="O96" s="621"/>
      <c r="P96" s="621"/>
      <c r="Q96" s="621"/>
      <c r="R96" s="621"/>
      <c r="S96" s="621"/>
      <c r="T96" s="621"/>
      <c r="U96" s="621"/>
      <c r="V96" s="621"/>
      <c r="W96" s="621"/>
      <c r="X96" s="621"/>
      <c r="Y96" s="621"/>
      <c r="Z96" s="621"/>
      <c r="AA96" s="621"/>
      <c r="AB96" s="621"/>
      <c r="AC96" s="621"/>
      <c r="AD96" s="621"/>
      <c r="AE96" s="621"/>
      <c r="AF96" s="621"/>
      <c r="AG96" s="622"/>
      <c r="AH96" s="590"/>
      <c r="AI96" s="590"/>
      <c r="AJ96" s="590"/>
      <c r="AK96" s="590"/>
      <c r="AL96" s="590"/>
    </row>
    <row r="97" spans="1:38" ht="11.25" customHeight="1">
      <c r="A97" s="682"/>
      <c r="B97" s="683"/>
      <c r="C97" s="683"/>
      <c r="D97" s="683"/>
      <c r="E97" s="683"/>
      <c r="F97" s="683"/>
      <c r="G97" s="683"/>
      <c r="H97" s="683"/>
      <c r="I97" s="684"/>
      <c r="J97" s="632"/>
      <c r="K97" s="621"/>
      <c r="L97" s="621"/>
      <c r="M97" s="621"/>
      <c r="N97" s="621"/>
      <c r="O97" s="621"/>
      <c r="P97" s="621"/>
      <c r="Q97" s="621"/>
      <c r="R97" s="621"/>
      <c r="S97" s="621"/>
      <c r="T97" s="621"/>
      <c r="U97" s="621"/>
      <c r="V97" s="621"/>
      <c r="W97" s="621"/>
      <c r="X97" s="621"/>
      <c r="Y97" s="621"/>
      <c r="Z97" s="621"/>
      <c r="AA97" s="621"/>
      <c r="AB97" s="621"/>
      <c r="AC97" s="621"/>
      <c r="AD97" s="621"/>
      <c r="AE97" s="621"/>
      <c r="AF97" s="621"/>
      <c r="AG97" s="622"/>
      <c r="AH97" s="590"/>
      <c r="AI97" s="590"/>
      <c r="AJ97" s="590"/>
      <c r="AK97" s="590"/>
      <c r="AL97" s="590"/>
    </row>
    <row r="98" spans="1:38" ht="11.25" customHeight="1">
      <c r="A98" s="682"/>
      <c r="B98" s="683"/>
      <c r="C98" s="683"/>
      <c r="D98" s="683"/>
      <c r="E98" s="683"/>
      <c r="F98" s="683"/>
      <c r="G98" s="683"/>
      <c r="H98" s="683"/>
      <c r="I98" s="684"/>
      <c r="J98" s="632"/>
      <c r="K98" s="621"/>
      <c r="L98" s="621"/>
      <c r="M98" s="621"/>
      <c r="N98" s="621"/>
      <c r="O98" s="621"/>
      <c r="P98" s="621"/>
      <c r="Q98" s="621"/>
      <c r="R98" s="621"/>
      <c r="S98" s="621"/>
      <c r="T98" s="621"/>
      <c r="U98" s="621"/>
      <c r="V98" s="621"/>
      <c r="W98" s="621"/>
      <c r="X98" s="621"/>
      <c r="Y98" s="621"/>
      <c r="Z98" s="621"/>
      <c r="AA98" s="621"/>
      <c r="AB98" s="621"/>
      <c r="AC98" s="621"/>
      <c r="AD98" s="621"/>
      <c r="AE98" s="621"/>
      <c r="AF98" s="621"/>
      <c r="AG98" s="622"/>
      <c r="AH98" s="590"/>
      <c r="AI98" s="590"/>
      <c r="AJ98" s="590"/>
      <c r="AK98" s="590"/>
      <c r="AL98" s="590"/>
    </row>
    <row r="99" spans="1:38" ht="11.25" customHeight="1">
      <c r="A99" s="682"/>
      <c r="B99" s="683"/>
      <c r="C99" s="683"/>
      <c r="D99" s="683"/>
      <c r="E99" s="683"/>
      <c r="F99" s="683"/>
      <c r="G99" s="683"/>
      <c r="H99" s="683"/>
      <c r="I99" s="684"/>
      <c r="J99" s="632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621"/>
      <c r="AG99" s="622"/>
      <c r="AH99" s="590"/>
      <c r="AI99" s="590"/>
      <c r="AJ99" s="590"/>
      <c r="AK99" s="590"/>
      <c r="AL99" s="590"/>
    </row>
    <row r="100" spans="1:38" ht="6" customHeight="1">
      <c r="A100" s="682"/>
      <c r="B100" s="683"/>
      <c r="C100" s="683"/>
      <c r="D100" s="683"/>
      <c r="E100" s="683"/>
      <c r="F100" s="683"/>
      <c r="G100" s="683"/>
      <c r="H100" s="683"/>
      <c r="I100" s="684"/>
      <c r="J100" s="632"/>
      <c r="K100" s="621"/>
      <c r="L100" s="621"/>
      <c r="M100" s="621"/>
      <c r="N100" s="621"/>
      <c r="O100" s="621"/>
      <c r="P100" s="621"/>
      <c r="Q100" s="621"/>
      <c r="R100" s="621"/>
      <c r="S100" s="621"/>
      <c r="T100" s="621"/>
      <c r="U100" s="621"/>
      <c r="V100" s="621"/>
      <c r="W100" s="621"/>
      <c r="X100" s="621"/>
      <c r="Y100" s="621"/>
      <c r="Z100" s="621"/>
      <c r="AA100" s="621"/>
      <c r="AB100" s="621"/>
      <c r="AC100" s="621"/>
      <c r="AD100" s="621"/>
      <c r="AE100" s="621"/>
      <c r="AF100" s="621"/>
      <c r="AG100" s="622"/>
      <c r="AH100" s="590"/>
      <c r="AI100" s="590"/>
      <c r="AJ100" s="590"/>
      <c r="AK100" s="590"/>
      <c r="AL100" s="590"/>
    </row>
    <row r="101" spans="1:38" ht="4.5" customHeight="1">
      <c r="A101" s="682"/>
      <c r="B101" s="683"/>
      <c r="C101" s="683"/>
      <c r="D101" s="683"/>
      <c r="E101" s="683"/>
      <c r="F101" s="683"/>
      <c r="G101" s="683"/>
      <c r="H101" s="683"/>
      <c r="I101" s="684"/>
      <c r="J101" s="632"/>
      <c r="K101" s="621"/>
      <c r="L101" s="621"/>
      <c r="M101" s="621"/>
      <c r="N101" s="621"/>
      <c r="O101" s="621"/>
      <c r="P101" s="621"/>
      <c r="Q101" s="621"/>
      <c r="R101" s="621"/>
      <c r="S101" s="621"/>
      <c r="T101" s="621"/>
      <c r="U101" s="621"/>
      <c r="V101" s="621"/>
      <c r="W101" s="621"/>
      <c r="X101" s="621"/>
      <c r="Y101" s="621"/>
      <c r="Z101" s="621"/>
      <c r="AA101" s="621"/>
      <c r="AB101" s="621"/>
      <c r="AC101" s="621"/>
      <c r="AD101" s="621"/>
      <c r="AE101" s="621"/>
      <c r="AF101" s="621"/>
      <c r="AG101" s="622"/>
      <c r="AH101" s="590"/>
      <c r="AI101" s="590"/>
      <c r="AJ101" s="590"/>
      <c r="AK101" s="590"/>
      <c r="AL101" s="590"/>
    </row>
    <row r="102" spans="1:38" ht="9" customHeight="1">
      <c r="A102" s="682"/>
      <c r="B102" s="683"/>
      <c r="C102" s="683"/>
      <c r="D102" s="683"/>
      <c r="E102" s="683"/>
      <c r="F102" s="683"/>
      <c r="G102" s="683"/>
      <c r="H102" s="683"/>
      <c r="I102" s="684"/>
      <c r="J102" s="632"/>
      <c r="K102" s="621"/>
      <c r="L102" s="621"/>
      <c r="M102" s="621"/>
      <c r="N102" s="621"/>
      <c r="O102" s="621"/>
      <c r="P102" s="621"/>
      <c r="Q102" s="621"/>
      <c r="R102" s="621"/>
      <c r="S102" s="621"/>
      <c r="T102" s="621"/>
      <c r="U102" s="621"/>
      <c r="V102" s="621"/>
      <c r="W102" s="621"/>
      <c r="X102" s="621"/>
      <c r="Y102" s="621"/>
      <c r="Z102" s="621"/>
      <c r="AA102" s="621"/>
      <c r="AB102" s="621"/>
      <c r="AC102" s="621"/>
      <c r="AD102" s="621"/>
      <c r="AE102" s="621"/>
      <c r="AF102" s="621"/>
      <c r="AG102" s="622"/>
      <c r="AH102" s="590"/>
      <c r="AI102" s="590"/>
      <c r="AJ102" s="590"/>
      <c r="AK102" s="590"/>
      <c r="AL102" s="590"/>
    </row>
    <row r="103" spans="1:38" ht="4.5" customHeight="1">
      <c r="A103" s="682"/>
      <c r="B103" s="683"/>
      <c r="C103" s="683"/>
      <c r="D103" s="683"/>
      <c r="E103" s="683"/>
      <c r="F103" s="683"/>
      <c r="G103" s="683"/>
      <c r="H103" s="683"/>
      <c r="I103" s="684"/>
      <c r="J103" s="632"/>
      <c r="K103" s="621"/>
      <c r="L103" s="621"/>
      <c r="M103" s="621"/>
      <c r="N103" s="621"/>
      <c r="O103" s="621"/>
      <c r="P103" s="621"/>
      <c r="Q103" s="621"/>
      <c r="R103" s="621"/>
      <c r="S103" s="621"/>
      <c r="T103" s="621"/>
      <c r="U103" s="621"/>
      <c r="V103" s="621"/>
      <c r="W103" s="621"/>
      <c r="X103" s="621"/>
      <c r="Y103" s="621"/>
      <c r="Z103" s="621"/>
      <c r="AA103" s="621"/>
      <c r="AB103" s="621"/>
      <c r="AC103" s="621"/>
      <c r="AD103" s="621"/>
      <c r="AE103" s="621"/>
      <c r="AF103" s="621"/>
      <c r="AG103" s="622"/>
      <c r="AH103" s="590"/>
      <c r="AI103" s="590"/>
      <c r="AJ103" s="590"/>
      <c r="AK103" s="590"/>
      <c r="AL103" s="590"/>
    </row>
    <row r="104" spans="1:38" ht="6" customHeight="1">
      <c r="A104" s="682"/>
      <c r="B104" s="683"/>
      <c r="C104" s="683"/>
      <c r="D104" s="683"/>
      <c r="E104" s="683"/>
      <c r="F104" s="683"/>
      <c r="G104" s="683"/>
      <c r="H104" s="683"/>
      <c r="I104" s="684"/>
      <c r="J104" s="632"/>
      <c r="K104" s="621"/>
      <c r="L104" s="621"/>
      <c r="M104" s="621"/>
      <c r="N104" s="621"/>
      <c r="O104" s="621"/>
      <c r="P104" s="621"/>
      <c r="Q104" s="621"/>
      <c r="R104" s="621"/>
      <c r="S104" s="621"/>
      <c r="T104" s="621"/>
      <c r="U104" s="621"/>
      <c r="V104" s="621"/>
      <c r="W104" s="621"/>
      <c r="X104" s="621"/>
      <c r="Y104" s="621"/>
      <c r="Z104" s="621"/>
      <c r="AA104" s="621"/>
      <c r="AB104" s="621"/>
      <c r="AC104" s="621"/>
      <c r="AD104" s="621"/>
      <c r="AE104" s="621"/>
      <c r="AF104" s="621"/>
      <c r="AG104" s="622"/>
      <c r="AH104" s="590"/>
      <c r="AI104" s="590"/>
      <c r="AJ104" s="590"/>
      <c r="AK104" s="590"/>
      <c r="AL104" s="590"/>
    </row>
    <row r="105" spans="1:38" ht="3.75" customHeight="1">
      <c r="A105" s="663"/>
      <c r="B105" s="664"/>
      <c r="C105" s="664"/>
      <c r="D105" s="664"/>
      <c r="E105" s="664"/>
      <c r="F105" s="664"/>
      <c r="G105" s="664"/>
      <c r="H105" s="664"/>
      <c r="I105" s="665"/>
      <c r="J105" s="633"/>
      <c r="K105" s="624"/>
      <c r="L105" s="624"/>
      <c r="M105" s="624"/>
      <c r="N105" s="624"/>
      <c r="O105" s="624"/>
      <c r="P105" s="624"/>
      <c r="Q105" s="624"/>
      <c r="R105" s="624"/>
      <c r="S105" s="624"/>
      <c r="T105" s="624"/>
      <c r="U105" s="624"/>
      <c r="V105" s="624"/>
      <c r="W105" s="624"/>
      <c r="X105" s="624"/>
      <c r="Y105" s="624"/>
      <c r="Z105" s="624"/>
      <c r="AA105" s="624"/>
      <c r="AB105" s="624"/>
      <c r="AC105" s="624"/>
      <c r="AD105" s="624"/>
      <c r="AE105" s="624"/>
      <c r="AF105" s="624"/>
      <c r="AG105" s="625"/>
      <c r="AH105" s="590"/>
      <c r="AI105" s="590"/>
      <c r="AJ105" s="590"/>
      <c r="AK105" s="590"/>
      <c r="AL105" s="590"/>
    </row>
    <row r="106" spans="1:38" ht="23.25" customHeight="1">
      <c r="A106" s="672"/>
      <c r="B106" s="672"/>
      <c r="C106" s="672"/>
      <c r="D106" s="672"/>
      <c r="E106" s="672"/>
      <c r="F106" s="672"/>
      <c r="G106" s="672"/>
      <c r="H106" s="672"/>
      <c r="I106" s="672"/>
      <c r="J106" s="672"/>
      <c r="K106" s="672"/>
      <c r="L106" s="672"/>
      <c r="M106" s="672"/>
      <c r="N106" s="672"/>
      <c r="O106" s="672"/>
      <c r="P106" s="672"/>
      <c r="Q106" s="672"/>
      <c r="R106" s="672"/>
      <c r="S106" s="672"/>
      <c r="T106" s="672"/>
      <c r="U106" s="672"/>
      <c r="V106" s="672"/>
      <c r="W106" s="672"/>
      <c r="X106" s="672"/>
      <c r="Y106" s="672"/>
      <c r="Z106" s="672"/>
      <c r="AA106" s="672"/>
      <c r="AB106" s="672"/>
      <c r="AC106" s="672"/>
      <c r="AD106" s="672"/>
      <c r="AE106" s="672"/>
      <c r="AF106" s="672"/>
      <c r="AG106" s="673"/>
      <c r="AH106" s="607"/>
      <c r="AI106" s="608"/>
      <c r="AJ106" s="608"/>
      <c r="AK106" s="609"/>
    </row>
    <row r="107" spans="1:38" ht="30.75" customHeight="1">
      <c r="A107" s="626" t="s">
        <v>169</v>
      </c>
      <c r="B107" s="627"/>
      <c r="C107" s="627"/>
      <c r="D107" s="627"/>
      <c r="E107" s="627"/>
      <c r="F107" s="627"/>
      <c r="G107" s="627"/>
      <c r="H107" s="627"/>
      <c r="I107" s="627"/>
      <c r="J107" s="627"/>
      <c r="K107" s="627"/>
      <c r="L107" s="627"/>
      <c r="M107" s="627"/>
      <c r="N107" s="627"/>
      <c r="O107" s="627"/>
      <c r="P107" s="627"/>
      <c r="Q107" s="627"/>
      <c r="R107" s="627"/>
      <c r="S107" s="627"/>
      <c r="T107" s="627"/>
      <c r="U107" s="627"/>
      <c r="V107" s="627"/>
      <c r="W107" s="627"/>
      <c r="X107" s="628"/>
      <c r="Y107" s="219" t="s">
        <v>1828</v>
      </c>
      <c r="Z107" s="629"/>
      <c r="AA107" s="629"/>
      <c r="AB107" s="629"/>
      <c r="AC107" s="629"/>
      <c r="AD107" s="629"/>
      <c r="AE107" s="629"/>
      <c r="AF107" s="629"/>
      <c r="AG107" s="630"/>
      <c r="AH107" s="159"/>
      <c r="AI107" s="159"/>
      <c r="AJ107" s="159"/>
      <c r="AK107" s="159"/>
      <c r="AL107" s="159"/>
    </row>
    <row r="108" spans="1:38" ht="20.25" customHeight="1">
      <c r="A108" s="626" t="s">
        <v>170</v>
      </c>
      <c r="B108" s="627"/>
      <c r="C108" s="627"/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7"/>
      <c r="R108" s="627"/>
      <c r="S108" s="627"/>
      <c r="T108" s="627"/>
      <c r="U108" s="627"/>
      <c r="V108" s="627"/>
      <c r="W108" s="627"/>
      <c r="X108" s="628"/>
      <c r="Y108" s="219" t="s">
        <v>1829</v>
      </c>
      <c r="Z108" s="689"/>
      <c r="AA108" s="689"/>
      <c r="AB108" s="689"/>
      <c r="AC108" s="689"/>
      <c r="AD108" s="689"/>
      <c r="AE108" s="689"/>
      <c r="AF108" s="689"/>
      <c r="AG108" s="690"/>
      <c r="AH108" s="159"/>
      <c r="AI108" s="159"/>
      <c r="AJ108" s="159"/>
      <c r="AK108" s="159"/>
      <c r="AL108" s="159"/>
    </row>
    <row r="109" spans="1:38" ht="20.25" customHeight="1">
      <c r="A109" s="626" t="s">
        <v>171</v>
      </c>
      <c r="B109" s="627"/>
      <c r="C109" s="627"/>
      <c r="D109" s="627"/>
      <c r="E109" s="627"/>
      <c r="F109" s="627"/>
      <c r="G109" s="627"/>
      <c r="H109" s="627"/>
      <c r="I109" s="627"/>
      <c r="J109" s="627"/>
      <c r="K109" s="627"/>
      <c r="L109" s="627"/>
      <c r="M109" s="627"/>
      <c r="N109" s="627"/>
      <c r="O109" s="627"/>
      <c r="P109" s="627"/>
      <c r="Q109" s="627"/>
      <c r="R109" s="627"/>
      <c r="S109" s="627"/>
      <c r="T109" s="627"/>
      <c r="U109" s="627"/>
      <c r="V109" s="627"/>
      <c r="W109" s="627"/>
      <c r="X109" s="628"/>
      <c r="Y109" s="219" t="s">
        <v>1830</v>
      </c>
      <c r="Z109" s="689"/>
      <c r="AA109" s="689"/>
      <c r="AB109" s="689"/>
      <c r="AC109" s="689"/>
      <c r="AD109" s="689"/>
      <c r="AE109" s="689"/>
      <c r="AF109" s="689"/>
      <c r="AG109" s="690"/>
      <c r="AH109" s="161"/>
      <c r="AI109" s="159"/>
      <c r="AJ109" s="159"/>
      <c r="AK109" s="159"/>
      <c r="AL109" s="159"/>
    </row>
    <row r="110" spans="1:38" ht="20.25" customHeight="1">
      <c r="A110" s="626" t="s">
        <v>1574</v>
      </c>
      <c r="B110" s="627"/>
      <c r="C110" s="627"/>
      <c r="D110" s="627"/>
      <c r="E110" s="627"/>
      <c r="F110" s="627"/>
      <c r="G110" s="627"/>
      <c r="H110" s="627"/>
      <c r="I110" s="627"/>
      <c r="J110" s="627"/>
      <c r="K110" s="627"/>
      <c r="L110" s="627"/>
      <c r="M110" s="627"/>
      <c r="N110" s="627"/>
      <c r="O110" s="627"/>
      <c r="P110" s="627"/>
      <c r="Q110" s="627"/>
      <c r="R110" s="627"/>
      <c r="S110" s="627"/>
      <c r="T110" s="627"/>
      <c r="U110" s="627"/>
      <c r="V110" s="627"/>
      <c r="W110" s="627"/>
      <c r="X110" s="628"/>
      <c r="Y110" s="219" t="s">
        <v>1831</v>
      </c>
      <c r="Z110" s="603"/>
      <c r="AA110" s="603"/>
      <c r="AB110" s="603"/>
      <c r="AC110" s="603"/>
      <c r="AD110" s="603"/>
      <c r="AE110" s="603"/>
      <c r="AF110" s="603"/>
      <c r="AG110" s="604"/>
      <c r="AH110" s="159"/>
      <c r="AI110" s="159"/>
      <c r="AJ110" s="159"/>
      <c r="AK110" s="159"/>
      <c r="AL110" s="159"/>
    </row>
    <row r="111" spans="1:38" ht="19.5" customHeight="1">
      <c r="A111" s="693"/>
      <c r="B111" s="693"/>
      <c r="C111" s="693"/>
      <c r="D111" s="693"/>
      <c r="E111" s="693"/>
      <c r="F111" s="693"/>
      <c r="G111" s="693"/>
      <c r="H111" s="693"/>
      <c r="I111" s="693"/>
      <c r="J111" s="693"/>
      <c r="K111" s="693"/>
      <c r="L111" s="693"/>
      <c r="M111" s="693"/>
      <c r="N111" s="693"/>
      <c r="O111" s="693"/>
      <c r="P111" s="693"/>
      <c r="Q111" s="693"/>
      <c r="R111" s="693"/>
      <c r="S111" s="693"/>
      <c r="T111" s="693"/>
      <c r="U111" s="693"/>
      <c r="V111" s="693"/>
      <c r="W111" s="693"/>
      <c r="X111" s="693"/>
      <c r="Y111" s="693"/>
      <c r="Z111" s="693"/>
      <c r="AA111" s="693"/>
      <c r="AB111" s="693"/>
      <c r="AC111" s="693"/>
      <c r="AD111" s="693"/>
      <c r="AE111" s="693"/>
      <c r="AF111" s="693"/>
      <c r="AG111" s="693"/>
      <c r="AH111" s="594"/>
      <c r="AI111" s="595"/>
      <c r="AJ111" s="595"/>
      <c r="AK111" s="596"/>
    </row>
    <row r="112" spans="1:38" ht="22.5" customHeight="1">
      <c r="A112" s="618" t="s">
        <v>172</v>
      </c>
      <c r="B112" s="618"/>
      <c r="C112" s="618"/>
      <c r="D112" s="618"/>
      <c r="E112" s="618"/>
      <c r="F112" s="618"/>
      <c r="G112" s="618"/>
      <c r="H112" s="618"/>
      <c r="I112" s="618"/>
      <c r="J112" s="618"/>
      <c r="K112" s="618"/>
      <c r="L112" s="618"/>
      <c r="M112" s="618"/>
      <c r="N112" s="618"/>
      <c r="O112" s="618"/>
      <c r="P112" s="618"/>
      <c r="Q112" s="618"/>
      <c r="R112" s="618"/>
      <c r="S112" s="618"/>
      <c r="T112" s="618"/>
      <c r="U112" s="618"/>
      <c r="V112" s="618"/>
      <c r="W112" s="618"/>
      <c r="X112" s="618"/>
      <c r="Y112" s="618"/>
      <c r="Z112" s="618"/>
      <c r="AA112" s="618"/>
      <c r="AB112" s="618"/>
      <c r="AC112" s="618"/>
      <c r="AD112" s="618"/>
      <c r="AE112" s="618"/>
      <c r="AF112" s="618"/>
      <c r="AG112" s="618"/>
      <c r="AH112" s="597"/>
      <c r="AI112" s="598"/>
      <c r="AJ112" s="598"/>
      <c r="AK112" s="599"/>
    </row>
    <row r="113" spans="1:38" ht="14.25" customHeight="1">
      <c r="A113" s="653"/>
      <c r="B113" s="653"/>
      <c r="C113" s="653"/>
      <c r="D113" s="653"/>
      <c r="E113" s="653"/>
      <c r="F113" s="653"/>
      <c r="G113" s="653"/>
      <c r="H113" s="653"/>
      <c r="I113" s="653"/>
      <c r="J113" s="653"/>
      <c r="K113" s="653"/>
      <c r="L113" s="653"/>
      <c r="M113" s="653"/>
      <c r="N113" s="653"/>
      <c r="O113" s="653"/>
      <c r="P113" s="653"/>
      <c r="Q113" s="653"/>
      <c r="R113" s="653"/>
      <c r="S113" s="653"/>
      <c r="T113" s="653"/>
      <c r="U113" s="653"/>
      <c r="V113" s="653"/>
      <c r="W113" s="653"/>
      <c r="X113" s="653"/>
      <c r="Y113" s="653"/>
      <c r="Z113" s="653"/>
      <c r="AA113" s="653"/>
      <c r="AB113" s="653"/>
      <c r="AC113" s="653"/>
      <c r="AD113" s="653"/>
      <c r="AE113" s="653"/>
      <c r="AF113" s="653"/>
      <c r="AG113" s="653"/>
      <c r="AH113" s="600"/>
      <c r="AI113" s="601"/>
      <c r="AJ113" s="601"/>
      <c r="AK113" s="602"/>
    </row>
    <row r="114" spans="1:38" ht="77.25" customHeight="1">
      <c r="A114" s="658" t="s">
        <v>1795</v>
      </c>
      <c r="B114" s="659"/>
      <c r="C114" s="659"/>
      <c r="D114" s="659"/>
      <c r="E114" s="659"/>
      <c r="F114" s="659"/>
      <c r="G114" s="659"/>
      <c r="H114" s="659"/>
      <c r="I114" s="659"/>
      <c r="J114" s="659"/>
      <c r="K114" s="659"/>
      <c r="L114" s="659"/>
      <c r="M114" s="659"/>
      <c r="N114" s="660"/>
      <c r="O114" s="219" t="s">
        <v>207</v>
      </c>
      <c r="P114" s="661"/>
      <c r="Q114" s="661"/>
      <c r="R114" s="661"/>
      <c r="S114" s="661"/>
      <c r="T114" s="661"/>
      <c r="U114" s="661"/>
      <c r="V114" s="661"/>
      <c r="W114" s="661"/>
      <c r="X114" s="661"/>
      <c r="Y114" s="661"/>
      <c r="Z114" s="661"/>
      <c r="AA114" s="661"/>
      <c r="AB114" s="661"/>
      <c r="AC114" s="661"/>
      <c r="AD114" s="661"/>
      <c r="AE114" s="661"/>
      <c r="AF114" s="661"/>
      <c r="AG114" s="662"/>
      <c r="AH114" s="590"/>
      <c r="AI114" s="590"/>
      <c r="AJ114" s="590"/>
      <c r="AK114" s="590"/>
      <c r="AL114" s="590"/>
    </row>
    <row r="115" spans="1:38" ht="17.25" customHeight="1">
      <c r="A115" s="152" t="s">
        <v>208</v>
      </c>
      <c r="B115" s="614" t="s">
        <v>188</v>
      </c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  <c r="AD115" s="614"/>
      <c r="AE115" s="614"/>
      <c r="AF115" s="614"/>
      <c r="AG115" s="615"/>
      <c r="AH115" s="590"/>
      <c r="AI115" s="590"/>
      <c r="AJ115" s="590"/>
      <c r="AK115" s="590"/>
      <c r="AL115" s="590"/>
    </row>
    <row r="116" spans="1:38" ht="7.5" customHeight="1">
      <c r="A116" s="620" t="s">
        <v>1468</v>
      </c>
      <c r="B116" s="621"/>
      <c r="C116" s="621"/>
      <c r="D116" s="621"/>
      <c r="E116" s="621"/>
      <c r="F116" s="621"/>
      <c r="G116" s="621"/>
      <c r="H116" s="621"/>
      <c r="I116" s="621"/>
      <c r="J116" s="621"/>
      <c r="K116" s="621"/>
      <c r="L116" s="621"/>
      <c r="M116" s="621"/>
      <c r="N116" s="621"/>
      <c r="O116" s="621"/>
      <c r="P116" s="621"/>
      <c r="Q116" s="621"/>
      <c r="R116" s="621"/>
      <c r="S116" s="621"/>
      <c r="T116" s="621"/>
      <c r="U116" s="621"/>
      <c r="V116" s="621"/>
      <c r="W116" s="621"/>
      <c r="X116" s="621"/>
      <c r="Y116" s="621"/>
      <c r="Z116" s="621"/>
      <c r="AA116" s="621"/>
      <c r="AB116" s="621"/>
      <c r="AC116" s="621"/>
      <c r="AD116" s="621"/>
      <c r="AE116" s="621"/>
      <c r="AF116" s="621"/>
      <c r="AG116" s="622"/>
      <c r="AH116" s="590"/>
      <c r="AI116" s="590"/>
      <c r="AJ116" s="590"/>
      <c r="AK116" s="590"/>
      <c r="AL116" s="590"/>
    </row>
    <row r="117" spans="1:38" ht="7.5" customHeight="1">
      <c r="A117" s="620"/>
      <c r="B117" s="621"/>
      <c r="C117" s="621"/>
      <c r="D117" s="621"/>
      <c r="E117" s="621"/>
      <c r="F117" s="621"/>
      <c r="G117" s="621"/>
      <c r="H117" s="621"/>
      <c r="I117" s="621"/>
      <c r="J117" s="621"/>
      <c r="K117" s="621"/>
      <c r="L117" s="621"/>
      <c r="M117" s="621"/>
      <c r="N117" s="621"/>
      <c r="O117" s="621"/>
      <c r="P117" s="621"/>
      <c r="Q117" s="621"/>
      <c r="R117" s="621"/>
      <c r="S117" s="621"/>
      <c r="T117" s="621"/>
      <c r="U117" s="621"/>
      <c r="V117" s="621"/>
      <c r="W117" s="621"/>
      <c r="X117" s="621"/>
      <c r="Y117" s="621"/>
      <c r="Z117" s="621"/>
      <c r="AA117" s="621"/>
      <c r="AB117" s="621"/>
      <c r="AC117" s="621"/>
      <c r="AD117" s="621"/>
      <c r="AE117" s="621"/>
      <c r="AF117" s="621"/>
      <c r="AG117" s="622"/>
      <c r="AH117" s="590"/>
      <c r="AI117" s="590"/>
      <c r="AJ117" s="590"/>
      <c r="AK117" s="590"/>
      <c r="AL117" s="590"/>
    </row>
    <row r="118" spans="1:38" ht="8.25" customHeight="1">
      <c r="A118" s="620"/>
      <c r="B118" s="621"/>
      <c r="C118" s="621"/>
      <c r="D118" s="621"/>
      <c r="E118" s="621"/>
      <c r="F118" s="621"/>
      <c r="G118" s="621"/>
      <c r="H118" s="621"/>
      <c r="I118" s="621"/>
      <c r="J118" s="621"/>
      <c r="K118" s="621"/>
      <c r="L118" s="621"/>
      <c r="M118" s="621"/>
      <c r="N118" s="621"/>
      <c r="O118" s="621"/>
      <c r="P118" s="621"/>
      <c r="Q118" s="621"/>
      <c r="R118" s="621"/>
      <c r="S118" s="621"/>
      <c r="T118" s="621"/>
      <c r="U118" s="621"/>
      <c r="V118" s="621"/>
      <c r="W118" s="621"/>
      <c r="X118" s="621"/>
      <c r="Y118" s="621"/>
      <c r="Z118" s="621"/>
      <c r="AA118" s="621"/>
      <c r="AB118" s="621"/>
      <c r="AC118" s="621"/>
      <c r="AD118" s="621"/>
      <c r="AE118" s="621"/>
      <c r="AF118" s="621"/>
      <c r="AG118" s="622"/>
      <c r="AH118" s="590"/>
      <c r="AI118" s="590"/>
      <c r="AJ118" s="590"/>
      <c r="AK118" s="590"/>
      <c r="AL118" s="590"/>
    </row>
    <row r="119" spans="1:38" ht="9" customHeight="1">
      <c r="A119" s="620"/>
      <c r="B119" s="621"/>
      <c r="C119" s="621"/>
      <c r="D119" s="621"/>
      <c r="E119" s="621"/>
      <c r="F119" s="621"/>
      <c r="G119" s="621"/>
      <c r="H119" s="621"/>
      <c r="I119" s="621"/>
      <c r="J119" s="621"/>
      <c r="K119" s="621"/>
      <c r="L119" s="621"/>
      <c r="M119" s="621"/>
      <c r="N119" s="621"/>
      <c r="O119" s="621"/>
      <c r="P119" s="621"/>
      <c r="Q119" s="621"/>
      <c r="R119" s="621"/>
      <c r="S119" s="621"/>
      <c r="T119" s="621"/>
      <c r="U119" s="621"/>
      <c r="V119" s="621"/>
      <c r="W119" s="621"/>
      <c r="X119" s="621"/>
      <c r="Y119" s="621"/>
      <c r="Z119" s="621"/>
      <c r="AA119" s="621"/>
      <c r="AB119" s="621"/>
      <c r="AC119" s="621"/>
      <c r="AD119" s="621"/>
      <c r="AE119" s="621"/>
      <c r="AF119" s="621"/>
      <c r="AG119" s="622"/>
      <c r="AH119" s="590"/>
      <c r="AI119" s="590"/>
      <c r="AJ119" s="590"/>
      <c r="AK119" s="590"/>
      <c r="AL119" s="590"/>
    </row>
    <row r="120" spans="1:38" ht="11.25" customHeight="1">
      <c r="A120" s="620"/>
      <c r="B120" s="621"/>
      <c r="C120" s="621"/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621"/>
      <c r="Q120" s="621"/>
      <c r="R120" s="621"/>
      <c r="S120" s="621"/>
      <c r="T120" s="621"/>
      <c r="U120" s="621"/>
      <c r="V120" s="621"/>
      <c r="W120" s="621"/>
      <c r="X120" s="621"/>
      <c r="Y120" s="621"/>
      <c r="Z120" s="621"/>
      <c r="AA120" s="621"/>
      <c r="AB120" s="621"/>
      <c r="AC120" s="621"/>
      <c r="AD120" s="621"/>
      <c r="AE120" s="621"/>
      <c r="AF120" s="621"/>
      <c r="AG120" s="622"/>
      <c r="AH120" s="590"/>
      <c r="AI120" s="590"/>
      <c r="AJ120" s="590"/>
      <c r="AK120" s="590"/>
      <c r="AL120" s="590"/>
    </row>
    <row r="121" spans="1:38" ht="9.75" customHeight="1">
      <c r="A121" s="620"/>
      <c r="B121" s="621"/>
      <c r="C121" s="621"/>
      <c r="D121" s="621"/>
      <c r="E121" s="621"/>
      <c r="F121" s="621"/>
      <c r="G121" s="621"/>
      <c r="H121" s="621"/>
      <c r="I121" s="621"/>
      <c r="J121" s="621"/>
      <c r="K121" s="621"/>
      <c r="L121" s="621"/>
      <c r="M121" s="621"/>
      <c r="N121" s="621"/>
      <c r="O121" s="621"/>
      <c r="P121" s="621"/>
      <c r="Q121" s="621"/>
      <c r="R121" s="621"/>
      <c r="S121" s="621"/>
      <c r="T121" s="621"/>
      <c r="U121" s="621"/>
      <c r="V121" s="621"/>
      <c r="W121" s="621"/>
      <c r="X121" s="621"/>
      <c r="Y121" s="621"/>
      <c r="Z121" s="621"/>
      <c r="AA121" s="621"/>
      <c r="AB121" s="621"/>
      <c r="AC121" s="621"/>
      <c r="AD121" s="621"/>
      <c r="AE121" s="621"/>
      <c r="AF121" s="621"/>
      <c r="AG121" s="622"/>
      <c r="AH121" s="590"/>
      <c r="AI121" s="590"/>
      <c r="AJ121" s="590"/>
      <c r="AK121" s="590"/>
      <c r="AL121" s="590"/>
    </row>
    <row r="122" spans="1:38" ht="11.25" customHeight="1">
      <c r="A122" s="620"/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621"/>
      <c r="M122" s="621"/>
      <c r="N122" s="621"/>
      <c r="O122" s="621"/>
      <c r="P122" s="621"/>
      <c r="Q122" s="621"/>
      <c r="R122" s="621"/>
      <c r="S122" s="621"/>
      <c r="T122" s="621"/>
      <c r="U122" s="621"/>
      <c r="V122" s="621"/>
      <c r="W122" s="621"/>
      <c r="X122" s="621"/>
      <c r="Y122" s="621"/>
      <c r="Z122" s="621"/>
      <c r="AA122" s="621"/>
      <c r="AB122" s="621"/>
      <c r="AC122" s="621"/>
      <c r="AD122" s="621"/>
      <c r="AE122" s="621"/>
      <c r="AF122" s="621"/>
      <c r="AG122" s="622"/>
      <c r="AH122" s="590"/>
      <c r="AI122" s="590"/>
      <c r="AJ122" s="590"/>
      <c r="AK122" s="590"/>
      <c r="AL122" s="590"/>
    </row>
    <row r="123" spans="1:38" ht="6.75" customHeight="1">
      <c r="A123" s="620"/>
      <c r="B123" s="621"/>
      <c r="C123" s="621"/>
      <c r="D123" s="621"/>
      <c r="E123" s="621"/>
      <c r="F123" s="621"/>
      <c r="G123" s="621"/>
      <c r="H123" s="621"/>
      <c r="I123" s="621"/>
      <c r="J123" s="621"/>
      <c r="K123" s="621"/>
      <c r="L123" s="621"/>
      <c r="M123" s="621"/>
      <c r="N123" s="621"/>
      <c r="O123" s="621"/>
      <c r="P123" s="621"/>
      <c r="Q123" s="621"/>
      <c r="R123" s="621"/>
      <c r="S123" s="621"/>
      <c r="T123" s="621"/>
      <c r="U123" s="621"/>
      <c r="V123" s="621"/>
      <c r="W123" s="621"/>
      <c r="X123" s="621"/>
      <c r="Y123" s="621"/>
      <c r="Z123" s="621"/>
      <c r="AA123" s="621"/>
      <c r="AB123" s="621"/>
      <c r="AC123" s="621"/>
      <c r="AD123" s="621"/>
      <c r="AE123" s="621"/>
      <c r="AF123" s="621"/>
      <c r="AG123" s="622"/>
      <c r="AH123" s="590"/>
      <c r="AI123" s="590"/>
      <c r="AJ123" s="590"/>
      <c r="AK123" s="590"/>
      <c r="AL123" s="590"/>
    </row>
    <row r="124" spans="1:38" ht="6.75" customHeight="1">
      <c r="A124" s="620"/>
      <c r="B124" s="621"/>
      <c r="C124" s="621"/>
      <c r="D124" s="621"/>
      <c r="E124" s="621"/>
      <c r="F124" s="621"/>
      <c r="G124" s="621"/>
      <c r="H124" s="621"/>
      <c r="I124" s="621"/>
      <c r="J124" s="621"/>
      <c r="K124" s="621"/>
      <c r="L124" s="621"/>
      <c r="M124" s="621"/>
      <c r="N124" s="621"/>
      <c r="O124" s="621"/>
      <c r="P124" s="621"/>
      <c r="Q124" s="621"/>
      <c r="R124" s="621"/>
      <c r="S124" s="621"/>
      <c r="T124" s="621"/>
      <c r="U124" s="621"/>
      <c r="V124" s="621"/>
      <c r="W124" s="621"/>
      <c r="X124" s="621"/>
      <c r="Y124" s="621"/>
      <c r="Z124" s="621"/>
      <c r="AA124" s="621"/>
      <c r="AB124" s="621"/>
      <c r="AC124" s="621"/>
      <c r="AD124" s="621"/>
      <c r="AE124" s="621"/>
      <c r="AF124" s="621"/>
      <c r="AG124" s="622"/>
      <c r="AH124" s="590"/>
      <c r="AI124" s="590"/>
      <c r="AJ124" s="590"/>
      <c r="AK124" s="590"/>
      <c r="AL124" s="590"/>
    </row>
    <row r="125" spans="1:38" ht="6.75" customHeight="1">
      <c r="A125" s="620"/>
      <c r="B125" s="621"/>
      <c r="C125" s="621"/>
      <c r="D125" s="621"/>
      <c r="E125" s="621"/>
      <c r="F125" s="621"/>
      <c r="G125" s="621"/>
      <c r="H125" s="621"/>
      <c r="I125" s="621"/>
      <c r="J125" s="621"/>
      <c r="K125" s="621"/>
      <c r="L125" s="621"/>
      <c r="M125" s="621"/>
      <c r="N125" s="621"/>
      <c r="O125" s="621"/>
      <c r="P125" s="621"/>
      <c r="Q125" s="621"/>
      <c r="R125" s="621"/>
      <c r="S125" s="621"/>
      <c r="T125" s="621"/>
      <c r="U125" s="621"/>
      <c r="V125" s="621"/>
      <c r="W125" s="621"/>
      <c r="X125" s="621"/>
      <c r="Y125" s="621"/>
      <c r="Z125" s="621"/>
      <c r="AA125" s="621"/>
      <c r="AB125" s="621"/>
      <c r="AC125" s="621"/>
      <c r="AD125" s="621"/>
      <c r="AE125" s="621"/>
      <c r="AF125" s="621"/>
      <c r="AG125" s="622"/>
      <c r="AH125" s="590"/>
      <c r="AI125" s="590"/>
      <c r="AJ125" s="590"/>
      <c r="AK125" s="590"/>
      <c r="AL125" s="590"/>
    </row>
    <row r="126" spans="1:38" ht="6.75" customHeight="1">
      <c r="A126" s="623"/>
      <c r="B126" s="624"/>
      <c r="C126" s="624"/>
      <c r="D126" s="624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  <c r="T126" s="624"/>
      <c r="U126" s="624"/>
      <c r="V126" s="624"/>
      <c r="W126" s="624"/>
      <c r="X126" s="624"/>
      <c r="Y126" s="624"/>
      <c r="Z126" s="624"/>
      <c r="AA126" s="624"/>
      <c r="AB126" s="624"/>
      <c r="AC126" s="624"/>
      <c r="AD126" s="624"/>
      <c r="AE126" s="624"/>
      <c r="AF126" s="624"/>
      <c r="AG126" s="625"/>
      <c r="AH126" s="590"/>
      <c r="AI126" s="590"/>
      <c r="AJ126" s="590"/>
      <c r="AK126" s="590"/>
      <c r="AL126" s="590"/>
    </row>
    <row r="127" spans="1:38" ht="103.5" customHeight="1">
      <c r="A127" s="658" t="s">
        <v>1800</v>
      </c>
      <c r="B127" s="659"/>
      <c r="C127" s="659"/>
      <c r="D127" s="659"/>
      <c r="E127" s="659"/>
      <c r="F127" s="659"/>
      <c r="G127" s="659"/>
      <c r="H127" s="659"/>
      <c r="I127" s="659"/>
      <c r="J127" s="659"/>
      <c r="K127" s="659"/>
      <c r="L127" s="659"/>
      <c r="M127" s="659"/>
      <c r="N127" s="660"/>
      <c r="O127" s="219" t="s">
        <v>209</v>
      </c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2"/>
      <c r="AH127" s="590"/>
      <c r="AI127" s="590"/>
      <c r="AJ127" s="590"/>
      <c r="AK127" s="590"/>
      <c r="AL127" s="590"/>
    </row>
    <row r="128" spans="1:38" ht="27.75" customHeight="1">
      <c r="A128" s="350" t="s">
        <v>210</v>
      </c>
      <c r="B128" s="614" t="s">
        <v>189</v>
      </c>
      <c r="C128" s="614"/>
      <c r="D128" s="614"/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  <c r="AD128" s="614"/>
      <c r="AE128" s="614"/>
      <c r="AF128" s="614"/>
      <c r="AG128" s="615"/>
      <c r="AH128" s="590"/>
      <c r="AI128" s="590"/>
      <c r="AJ128" s="590"/>
      <c r="AK128" s="590"/>
      <c r="AL128" s="590"/>
    </row>
    <row r="129" spans="1:38" ht="12" customHeight="1">
      <c r="A129" s="620" t="str">
        <f>IF(P127="Nie dotyczy","Nie dotyczy"," ")</f>
        <v xml:space="preserve"> </v>
      </c>
      <c r="B129" s="621"/>
      <c r="C129" s="621"/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21"/>
      <c r="P129" s="621"/>
      <c r="Q129" s="621"/>
      <c r="R129" s="621"/>
      <c r="S129" s="621"/>
      <c r="T129" s="621"/>
      <c r="U129" s="621"/>
      <c r="V129" s="621"/>
      <c r="W129" s="621"/>
      <c r="X129" s="621"/>
      <c r="Y129" s="621"/>
      <c r="Z129" s="621"/>
      <c r="AA129" s="621"/>
      <c r="AB129" s="621"/>
      <c r="AC129" s="621"/>
      <c r="AD129" s="621"/>
      <c r="AE129" s="621"/>
      <c r="AF129" s="621"/>
      <c r="AG129" s="622"/>
      <c r="AH129" s="590"/>
      <c r="AI129" s="590"/>
      <c r="AJ129" s="590"/>
      <c r="AK129" s="590"/>
      <c r="AL129" s="590"/>
    </row>
    <row r="130" spans="1:38" ht="12" customHeight="1">
      <c r="A130" s="620"/>
      <c r="B130" s="621"/>
      <c r="C130" s="621"/>
      <c r="D130" s="621"/>
      <c r="E130" s="621"/>
      <c r="F130" s="621"/>
      <c r="G130" s="621"/>
      <c r="H130" s="621"/>
      <c r="I130" s="621"/>
      <c r="J130" s="621"/>
      <c r="K130" s="621"/>
      <c r="L130" s="621"/>
      <c r="M130" s="621"/>
      <c r="N130" s="621"/>
      <c r="O130" s="621"/>
      <c r="P130" s="621"/>
      <c r="Q130" s="621"/>
      <c r="R130" s="621"/>
      <c r="S130" s="621"/>
      <c r="T130" s="621"/>
      <c r="U130" s="621"/>
      <c r="V130" s="621"/>
      <c r="W130" s="621"/>
      <c r="X130" s="621"/>
      <c r="Y130" s="621"/>
      <c r="Z130" s="621"/>
      <c r="AA130" s="621"/>
      <c r="AB130" s="621"/>
      <c r="AC130" s="621"/>
      <c r="AD130" s="621"/>
      <c r="AE130" s="621"/>
      <c r="AF130" s="621"/>
      <c r="AG130" s="622"/>
      <c r="AH130" s="590"/>
      <c r="AI130" s="590"/>
      <c r="AJ130" s="590"/>
      <c r="AK130" s="590"/>
      <c r="AL130" s="590"/>
    </row>
    <row r="131" spans="1:38" ht="8.25" customHeight="1">
      <c r="A131" s="620"/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621"/>
      <c r="O131" s="621"/>
      <c r="P131" s="621"/>
      <c r="Q131" s="621"/>
      <c r="R131" s="621"/>
      <c r="S131" s="621"/>
      <c r="T131" s="621"/>
      <c r="U131" s="621"/>
      <c r="V131" s="621"/>
      <c r="W131" s="621"/>
      <c r="X131" s="621"/>
      <c r="Y131" s="621"/>
      <c r="Z131" s="621"/>
      <c r="AA131" s="621"/>
      <c r="AB131" s="621"/>
      <c r="AC131" s="621"/>
      <c r="AD131" s="621"/>
      <c r="AE131" s="621"/>
      <c r="AF131" s="621"/>
      <c r="AG131" s="622"/>
      <c r="AH131" s="590"/>
      <c r="AI131" s="590"/>
      <c r="AJ131" s="590"/>
      <c r="AK131" s="590"/>
      <c r="AL131" s="590"/>
    </row>
    <row r="132" spans="1:38" ht="6.75" customHeight="1">
      <c r="A132" s="620"/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1"/>
      <c r="Q132" s="621"/>
      <c r="R132" s="621"/>
      <c r="S132" s="621"/>
      <c r="T132" s="621"/>
      <c r="U132" s="621"/>
      <c r="V132" s="621"/>
      <c r="W132" s="621"/>
      <c r="X132" s="621"/>
      <c r="Y132" s="621"/>
      <c r="Z132" s="621"/>
      <c r="AA132" s="621"/>
      <c r="AB132" s="621"/>
      <c r="AC132" s="621"/>
      <c r="AD132" s="621"/>
      <c r="AE132" s="621"/>
      <c r="AF132" s="621"/>
      <c r="AG132" s="622"/>
      <c r="AH132" s="590"/>
      <c r="AI132" s="590"/>
      <c r="AJ132" s="590"/>
      <c r="AK132" s="590"/>
      <c r="AL132" s="590"/>
    </row>
    <row r="133" spans="1:38" ht="7.5" customHeight="1">
      <c r="A133" s="620"/>
      <c r="B133" s="621"/>
      <c r="C133" s="621"/>
      <c r="D133" s="621"/>
      <c r="E133" s="621"/>
      <c r="F133" s="621"/>
      <c r="G133" s="621"/>
      <c r="H133" s="621"/>
      <c r="I133" s="621"/>
      <c r="J133" s="621"/>
      <c r="K133" s="621"/>
      <c r="L133" s="621"/>
      <c r="M133" s="621"/>
      <c r="N133" s="621"/>
      <c r="O133" s="621"/>
      <c r="P133" s="621"/>
      <c r="Q133" s="621"/>
      <c r="R133" s="621"/>
      <c r="S133" s="621"/>
      <c r="T133" s="621"/>
      <c r="U133" s="621"/>
      <c r="V133" s="621"/>
      <c r="W133" s="621"/>
      <c r="X133" s="621"/>
      <c r="Y133" s="621"/>
      <c r="Z133" s="621"/>
      <c r="AA133" s="621"/>
      <c r="AB133" s="621"/>
      <c r="AC133" s="621"/>
      <c r="AD133" s="621"/>
      <c r="AE133" s="621"/>
      <c r="AF133" s="621"/>
      <c r="AG133" s="622"/>
      <c r="AH133" s="590"/>
      <c r="AI133" s="590"/>
      <c r="AJ133" s="590"/>
      <c r="AK133" s="590"/>
      <c r="AL133" s="590"/>
    </row>
    <row r="134" spans="1:38" ht="8.25" customHeight="1">
      <c r="A134" s="620"/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  <c r="Z134" s="621"/>
      <c r="AA134" s="621"/>
      <c r="AB134" s="621"/>
      <c r="AC134" s="621"/>
      <c r="AD134" s="621"/>
      <c r="AE134" s="621"/>
      <c r="AF134" s="621"/>
      <c r="AG134" s="622"/>
      <c r="AH134" s="590"/>
      <c r="AI134" s="590"/>
      <c r="AJ134" s="590"/>
      <c r="AK134" s="590"/>
      <c r="AL134" s="590"/>
    </row>
    <row r="135" spans="1:38" ht="7.5" customHeight="1">
      <c r="A135" s="620"/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2"/>
      <c r="AH135" s="590"/>
      <c r="AI135" s="590"/>
      <c r="AJ135" s="590"/>
      <c r="AK135" s="590"/>
      <c r="AL135" s="590"/>
    </row>
    <row r="136" spans="1:38" ht="6.75" customHeight="1">
      <c r="A136" s="620"/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621"/>
      <c r="Q136" s="621"/>
      <c r="R136" s="621"/>
      <c r="S136" s="621"/>
      <c r="T136" s="621"/>
      <c r="U136" s="621"/>
      <c r="V136" s="621"/>
      <c r="W136" s="621"/>
      <c r="X136" s="621"/>
      <c r="Y136" s="621"/>
      <c r="Z136" s="621"/>
      <c r="AA136" s="621"/>
      <c r="AB136" s="621"/>
      <c r="AC136" s="621"/>
      <c r="AD136" s="621"/>
      <c r="AE136" s="621"/>
      <c r="AF136" s="621"/>
      <c r="AG136" s="622"/>
      <c r="AH136" s="590"/>
      <c r="AI136" s="590"/>
      <c r="AJ136" s="590"/>
      <c r="AK136" s="590"/>
      <c r="AL136" s="590"/>
    </row>
    <row r="137" spans="1:38" ht="7.5" customHeight="1">
      <c r="A137" s="620"/>
      <c r="B137" s="621"/>
      <c r="C137" s="621"/>
      <c r="D137" s="621"/>
      <c r="E137" s="621"/>
      <c r="F137" s="621"/>
      <c r="G137" s="621"/>
      <c r="H137" s="621"/>
      <c r="I137" s="621"/>
      <c r="J137" s="621"/>
      <c r="K137" s="621"/>
      <c r="L137" s="621"/>
      <c r="M137" s="621"/>
      <c r="N137" s="621"/>
      <c r="O137" s="621"/>
      <c r="P137" s="621"/>
      <c r="Q137" s="621"/>
      <c r="R137" s="621"/>
      <c r="S137" s="621"/>
      <c r="T137" s="621"/>
      <c r="U137" s="621"/>
      <c r="V137" s="621"/>
      <c r="W137" s="621"/>
      <c r="X137" s="621"/>
      <c r="Y137" s="621"/>
      <c r="Z137" s="621"/>
      <c r="AA137" s="621"/>
      <c r="AB137" s="621"/>
      <c r="AC137" s="621"/>
      <c r="AD137" s="621"/>
      <c r="AE137" s="621"/>
      <c r="AF137" s="621"/>
      <c r="AG137" s="622"/>
      <c r="AH137" s="590"/>
      <c r="AI137" s="590"/>
      <c r="AJ137" s="590"/>
      <c r="AK137" s="590"/>
      <c r="AL137" s="590"/>
    </row>
    <row r="138" spans="1:38" ht="12" customHeight="1">
      <c r="A138" s="620"/>
      <c r="B138" s="621"/>
      <c r="C138" s="621"/>
      <c r="D138" s="621"/>
      <c r="E138" s="621"/>
      <c r="F138" s="621"/>
      <c r="G138" s="621"/>
      <c r="H138" s="621"/>
      <c r="I138" s="621"/>
      <c r="J138" s="621"/>
      <c r="K138" s="621"/>
      <c r="L138" s="621"/>
      <c r="M138" s="621"/>
      <c r="N138" s="621"/>
      <c r="O138" s="621"/>
      <c r="P138" s="621"/>
      <c r="Q138" s="621"/>
      <c r="R138" s="621"/>
      <c r="S138" s="621"/>
      <c r="T138" s="621"/>
      <c r="U138" s="621"/>
      <c r="V138" s="621"/>
      <c r="W138" s="621"/>
      <c r="X138" s="621"/>
      <c r="Y138" s="621"/>
      <c r="Z138" s="621"/>
      <c r="AA138" s="621"/>
      <c r="AB138" s="621"/>
      <c r="AC138" s="621"/>
      <c r="AD138" s="621"/>
      <c r="AE138" s="621"/>
      <c r="AF138" s="621"/>
      <c r="AG138" s="622"/>
      <c r="AH138" s="590"/>
      <c r="AI138" s="590"/>
      <c r="AJ138" s="590"/>
      <c r="AK138" s="590"/>
      <c r="AL138" s="590"/>
    </row>
    <row r="139" spans="1:38" ht="3" customHeight="1">
      <c r="A139" s="623"/>
      <c r="B139" s="624"/>
      <c r="C139" s="624"/>
      <c r="D139" s="624"/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5"/>
      <c r="AH139" s="590"/>
      <c r="AI139" s="590"/>
      <c r="AJ139" s="590"/>
      <c r="AK139" s="590"/>
      <c r="AL139" s="590"/>
    </row>
    <row r="140" spans="1:38" ht="20.25" customHeight="1">
      <c r="A140" s="545"/>
      <c r="B140" s="545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5"/>
      <c r="AC140" s="545"/>
      <c r="AD140" s="545"/>
      <c r="AE140" s="545"/>
      <c r="AF140" s="545"/>
      <c r="AG140" s="545"/>
      <c r="AH140" s="594"/>
      <c r="AI140" s="595"/>
      <c r="AJ140" s="595"/>
      <c r="AK140" s="596"/>
    </row>
    <row r="141" spans="1:38" ht="22.5" customHeight="1">
      <c r="A141" s="618" t="s">
        <v>200</v>
      </c>
      <c r="B141" s="618"/>
      <c r="C141" s="618"/>
      <c r="D141" s="618"/>
      <c r="E141" s="618"/>
      <c r="F141" s="618"/>
      <c r="G141" s="618"/>
      <c r="H141" s="618"/>
      <c r="I141" s="618"/>
      <c r="J141" s="618"/>
      <c r="K141" s="618"/>
      <c r="L141" s="618"/>
      <c r="M141" s="618"/>
      <c r="N141" s="618"/>
      <c r="O141" s="618"/>
      <c r="P141" s="618"/>
      <c r="Q141" s="618"/>
      <c r="R141" s="618"/>
      <c r="S141" s="618"/>
      <c r="T141" s="618"/>
      <c r="U141" s="618"/>
      <c r="V141" s="618"/>
      <c r="W141" s="618"/>
      <c r="X141" s="618"/>
      <c r="Y141" s="618"/>
      <c r="Z141" s="618"/>
      <c r="AA141" s="618"/>
      <c r="AB141" s="618"/>
      <c r="AC141" s="618"/>
      <c r="AD141" s="618"/>
      <c r="AE141" s="618"/>
      <c r="AF141" s="618"/>
      <c r="AG141" s="618"/>
      <c r="AH141" s="597"/>
      <c r="AI141" s="598"/>
      <c r="AJ141" s="598"/>
      <c r="AK141" s="599"/>
    </row>
    <row r="142" spans="1:38" ht="17.25" customHeight="1">
      <c r="A142" s="685"/>
      <c r="B142" s="685"/>
      <c r="C142" s="685"/>
      <c r="D142" s="685"/>
      <c r="E142" s="685"/>
      <c r="F142" s="685"/>
      <c r="G142" s="685"/>
      <c r="H142" s="685"/>
      <c r="I142" s="685"/>
      <c r="J142" s="685"/>
      <c r="K142" s="685"/>
      <c r="L142" s="685"/>
      <c r="M142" s="685"/>
      <c r="N142" s="685"/>
      <c r="O142" s="685"/>
      <c r="P142" s="685"/>
      <c r="Q142" s="685"/>
      <c r="R142" s="685"/>
      <c r="S142" s="685"/>
      <c r="T142" s="685"/>
      <c r="U142" s="685"/>
      <c r="V142" s="685"/>
      <c r="W142" s="685"/>
      <c r="X142" s="685"/>
      <c r="Y142" s="685"/>
      <c r="Z142" s="685"/>
      <c r="AA142" s="685"/>
      <c r="AB142" s="685"/>
      <c r="AC142" s="685"/>
      <c r="AD142" s="685"/>
      <c r="AE142" s="685"/>
      <c r="AF142" s="685"/>
      <c r="AG142" s="685"/>
      <c r="AH142" s="600"/>
      <c r="AI142" s="601"/>
      <c r="AJ142" s="601"/>
      <c r="AK142" s="602"/>
    </row>
    <row r="143" spans="1:38" ht="15" customHeight="1">
      <c r="A143" s="619" t="s">
        <v>201</v>
      </c>
      <c r="B143" s="619"/>
      <c r="C143" s="619"/>
      <c r="D143" s="619"/>
      <c r="E143" s="619"/>
      <c r="F143" s="619"/>
      <c r="G143" s="619"/>
      <c r="H143" s="619"/>
      <c r="I143" s="619"/>
      <c r="J143" s="619"/>
      <c r="K143" s="619"/>
      <c r="L143" s="619"/>
      <c r="M143" s="619"/>
      <c r="N143" s="619"/>
      <c r="O143" s="619"/>
      <c r="P143" s="619"/>
      <c r="Q143" s="619"/>
      <c r="R143" s="619"/>
      <c r="S143" s="619"/>
      <c r="T143" s="619"/>
      <c r="U143" s="619"/>
      <c r="V143" s="619"/>
      <c r="W143" s="619"/>
      <c r="X143" s="619"/>
      <c r="Y143" s="619"/>
      <c r="Z143" s="619"/>
      <c r="AA143" s="619"/>
      <c r="AB143" s="619"/>
      <c r="AC143" s="619"/>
      <c r="AD143" s="619"/>
      <c r="AE143" s="619"/>
      <c r="AF143" s="619"/>
      <c r="AG143" s="619"/>
      <c r="AH143" s="590"/>
      <c r="AI143" s="590"/>
      <c r="AJ143" s="590"/>
      <c r="AK143" s="590"/>
      <c r="AL143" s="590"/>
    </row>
    <row r="144" spans="1:38" ht="19.5" customHeight="1">
      <c r="A144" s="613" t="s">
        <v>1439</v>
      </c>
      <c r="B144" s="613"/>
      <c r="C144" s="613"/>
      <c r="D144" s="613"/>
      <c r="E144" s="613"/>
      <c r="F144" s="613"/>
      <c r="G144" s="613" t="s">
        <v>203</v>
      </c>
      <c r="H144" s="613"/>
      <c r="I144" s="613"/>
      <c r="J144" s="613"/>
      <c r="K144" s="613"/>
      <c r="L144" s="613"/>
      <c r="M144" s="613" t="s">
        <v>204</v>
      </c>
      <c r="N144" s="613"/>
      <c r="O144" s="613"/>
      <c r="P144" s="613"/>
      <c r="Q144" s="613"/>
      <c r="R144" s="613" t="s">
        <v>205</v>
      </c>
      <c r="S144" s="613"/>
      <c r="T144" s="613"/>
      <c r="U144" s="613"/>
      <c r="V144" s="613"/>
      <c r="W144" s="613" t="s">
        <v>206</v>
      </c>
      <c r="X144" s="613"/>
      <c r="Y144" s="613"/>
      <c r="Z144" s="613"/>
      <c r="AA144" s="613"/>
      <c r="AB144" s="613" t="s">
        <v>202</v>
      </c>
      <c r="AC144" s="613"/>
      <c r="AD144" s="613"/>
      <c r="AE144" s="613"/>
      <c r="AF144" s="613"/>
      <c r="AG144" s="613"/>
      <c r="AH144" s="590"/>
      <c r="AI144" s="590"/>
      <c r="AJ144" s="590"/>
      <c r="AK144" s="590"/>
      <c r="AL144" s="590"/>
    </row>
    <row r="145" spans="1:41" ht="17.25" customHeight="1">
      <c r="A145" s="631" t="s">
        <v>211</v>
      </c>
      <c r="B145" s="614"/>
      <c r="C145" s="614"/>
      <c r="D145" s="614"/>
      <c r="E145" s="614"/>
      <c r="F145" s="615"/>
      <c r="G145" s="631" t="s">
        <v>212</v>
      </c>
      <c r="H145" s="614"/>
      <c r="I145" s="614"/>
      <c r="J145" s="614"/>
      <c r="K145" s="614"/>
      <c r="L145" s="615"/>
      <c r="M145" s="631" t="s">
        <v>217</v>
      </c>
      <c r="N145" s="614"/>
      <c r="O145" s="614"/>
      <c r="P145" s="614"/>
      <c r="Q145" s="615"/>
      <c r="R145" s="631" t="s">
        <v>218</v>
      </c>
      <c r="S145" s="614"/>
      <c r="T145" s="614"/>
      <c r="U145" s="614"/>
      <c r="V145" s="615"/>
      <c r="W145" s="631" t="s">
        <v>219</v>
      </c>
      <c r="X145" s="614"/>
      <c r="Y145" s="614"/>
      <c r="Z145" s="614"/>
      <c r="AA145" s="615"/>
      <c r="AB145" s="631" t="s">
        <v>220</v>
      </c>
      <c r="AC145" s="614"/>
      <c r="AD145" s="614"/>
      <c r="AE145" s="614"/>
      <c r="AF145" s="614"/>
      <c r="AG145" s="615"/>
      <c r="AH145" s="590"/>
      <c r="AI145" s="590"/>
      <c r="AJ145" s="590"/>
      <c r="AK145" s="590"/>
      <c r="AL145" s="590"/>
    </row>
    <row r="146" spans="1:41" ht="33.75" customHeight="1">
      <c r="A146" s="666"/>
      <c r="B146" s="667"/>
      <c r="C146" s="667"/>
      <c r="D146" s="667"/>
      <c r="E146" s="667"/>
      <c r="F146" s="668"/>
      <c r="G146" s="666"/>
      <c r="H146" s="667"/>
      <c r="I146" s="667"/>
      <c r="J146" s="667"/>
      <c r="K146" s="667"/>
      <c r="L146" s="668"/>
      <c r="M146" s="666"/>
      <c r="N146" s="667"/>
      <c r="O146" s="667"/>
      <c r="P146" s="667"/>
      <c r="Q146" s="668"/>
      <c r="R146" s="666"/>
      <c r="S146" s="667"/>
      <c r="T146" s="667"/>
      <c r="U146" s="667"/>
      <c r="V146" s="668"/>
      <c r="W146" s="669"/>
      <c r="X146" s="670"/>
      <c r="Y146" s="670"/>
      <c r="Z146" s="670"/>
      <c r="AA146" s="671"/>
      <c r="AB146" s="666"/>
      <c r="AC146" s="667"/>
      <c r="AD146" s="667"/>
      <c r="AE146" s="667"/>
      <c r="AF146" s="667"/>
      <c r="AG146" s="668"/>
      <c r="AH146" s="590"/>
      <c r="AI146" s="590"/>
      <c r="AJ146" s="590"/>
      <c r="AK146" s="590"/>
      <c r="AL146" s="590"/>
    </row>
    <row r="147" spans="1:41" ht="34.5" customHeight="1">
      <c r="A147" s="613" t="s">
        <v>213</v>
      </c>
      <c r="B147" s="613"/>
      <c r="C147" s="613"/>
      <c r="D147" s="613"/>
      <c r="E147" s="613"/>
      <c r="F147" s="613"/>
      <c r="G147" s="613" t="s">
        <v>214</v>
      </c>
      <c r="H147" s="613"/>
      <c r="I147" s="613"/>
      <c r="J147" s="613"/>
      <c r="K147" s="613"/>
      <c r="L147" s="613"/>
      <c r="M147" s="613" t="s">
        <v>215</v>
      </c>
      <c r="N147" s="613"/>
      <c r="O147" s="613"/>
      <c r="P147" s="613"/>
      <c r="Q147" s="613"/>
      <c r="R147" s="613" t="s">
        <v>216</v>
      </c>
      <c r="S147" s="613"/>
      <c r="T147" s="613"/>
      <c r="U147" s="613"/>
      <c r="V147" s="613"/>
      <c r="W147" s="613" t="s">
        <v>1461</v>
      </c>
      <c r="X147" s="613"/>
      <c r="Y147" s="613"/>
      <c r="Z147" s="613"/>
      <c r="AA147" s="613"/>
      <c r="AB147" s="613" t="s">
        <v>223</v>
      </c>
      <c r="AC147" s="613"/>
      <c r="AD147" s="613"/>
      <c r="AE147" s="613"/>
      <c r="AF147" s="613"/>
      <c r="AG147" s="613"/>
      <c r="AH147" s="590"/>
      <c r="AI147" s="590"/>
      <c r="AJ147" s="590"/>
      <c r="AK147" s="590"/>
      <c r="AL147" s="590"/>
    </row>
    <row r="148" spans="1:41" ht="17.25" customHeight="1">
      <c r="A148" s="631" t="s">
        <v>221</v>
      </c>
      <c r="B148" s="614"/>
      <c r="C148" s="614"/>
      <c r="D148" s="614"/>
      <c r="E148" s="614"/>
      <c r="F148" s="615"/>
      <c r="G148" s="631" t="s">
        <v>222</v>
      </c>
      <c r="H148" s="614"/>
      <c r="I148" s="614"/>
      <c r="J148" s="614"/>
      <c r="K148" s="614"/>
      <c r="L148" s="615"/>
      <c r="M148" s="631" t="s">
        <v>226</v>
      </c>
      <c r="N148" s="614"/>
      <c r="O148" s="614"/>
      <c r="P148" s="614"/>
      <c r="Q148" s="615"/>
      <c r="R148" s="631" t="s">
        <v>227</v>
      </c>
      <c r="S148" s="614"/>
      <c r="T148" s="614"/>
      <c r="U148" s="614"/>
      <c r="V148" s="615"/>
      <c r="W148" s="631" t="s">
        <v>228</v>
      </c>
      <c r="X148" s="614"/>
      <c r="Y148" s="614"/>
      <c r="Z148" s="614"/>
      <c r="AA148" s="615"/>
      <c r="AB148" s="631" t="s">
        <v>229</v>
      </c>
      <c r="AC148" s="614"/>
      <c r="AD148" s="614"/>
      <c r="AE148" s="614"/>
      <c r="AF148" s="614"/>
      <c r="AG148" s="615"/>
      <c r="AH148" s="590"/>
      <c r="AI148" s="590"/>
      <c r="AJ148" s="590"/>
      <c r="AK148" s="590"/>
      <c r="AL148" s="590"/>
    </row>
    <row r="149" spans="1:41" ht="33.75" customHeight="1">
      <c r="A149" s="666"/>
      <c r="B149" s="667"/>
      <c r="C149" s="667"/>
      <c r="D149" s="667"/>
      <c r="E149" s="667"/>
      <c r="F149" s="668"/>
      <c r="G149" s="669"/>
      <c r="H149" s="670"/>
      <c r="I149" s="670"/>
      <c r="J149" s="670"/>
      <c r="K149" s="670"/>
      <c r="L149" s="671"/>
      <c r="M149" s="666"/>
      <c r="N149" s="667"/>
      <c r="O149" s="667"/>
      <c r="P149" s="667"/>
      <c r="Q149" s="668"/>
      <c r="R149" s="674"/>
      <c r="S149" s="675"/>
      <c r="T149" s="675"/>
      <c r="U149" s="675"/>
      <c r="V149" s="676"/>
      <c r="W149" s="666"/>
      <c r="X149" s="667"/>
      <c r="Y149" s="667"/>
      <c r="Z149" s="667"/>
      <c r="AA149" s="668"/>
      <c r="AB149" s="666"/>
      <c r="AC149" s="667"/>
      <c r="AD149" s="667"/>
      <c r="AE149" s="667"/>
      <c r="AF149" s="667"/>
      <c r="AG149" s="668"/>
      <c r="AH149" s="590"/>
      <c r="AI149" s="590"/>
      <c r="AJ149" s="590"/>
      <c r="AK149" s="590"/>
      <c r="AL149" s="590"/>
    </row>
    <row r="150" spans="1:41" ht="36" customHeight="1">
      <c r="A150" s="626" t="s">
        <v>1469</v>
      </c>
      <c r="B150" s="627"/>
      <c r="C150" s="627"/>
      <c r="D150" s="627"/>
      <c r="E150" s="627"/>
      <c r="F150" s="627"/>
      <c r="G150" s="627"/>
      <c r="H150" s="627"/>
      <c r="I150" s="627"/>
      <c r="J150" s="627"/>
      <c r="K150" s="627"/>
      <c r="L150" s="627"/>
      <c r="M150" s="627"/>
      <c r="N150" s="627"/>
      <c r="O150" s="627"/>
      <c r="P150" s="627"/>
      <c r="Q150" s="627"/>
      <c r="R150" s="627"/>
      <c r="S150" s="627"/>
      <c r="T150" s="627"/>
      <c r="U150" s="627"/>
      <c r="V150" s="627"/>
      <c r="W150" s="627"/>
      <c r="X150" s="628"/>
      <c r="Y150" s="219" t="s">
        <v>230</v>
      </c>
      <c r="Z150" s="629"/>
      <c r="AA150" s="629"/>
      <c r="AB150" s="629"/>
      <c r="AC150" s="629"/>
      <c r="AD150" s="629"/>
      <c r="AE150" s="629"/>
      <c r="AF150" s="629"/>
      <c r="AG150" s="630"/>
      <c r="AH150" s="162"/>
      <c r="AI150" s="162"/>
      <c r="AJ150" s="162"/>
      <c r="AK150" s="162"/>
      <c r="AL150" s="391"/>
    </row>
    <row r="151" spans="1:41" ht="15" customHeight="1">
      <c r="A151" s="619" t="s">
        <v>1434</v>
      </c>
      <c r="B151" s="619"/>
      <c r="C151" s="619"/>
      <c r="D151" s="619"/>
      <c r="E151" s="619"/>
      <c r="F151" s="619"/>
      <c r="G151" s="619"/>
      <c r="H151" s="619"/>
      <c r="I151" s="619"/>
      <c r="J151" s="619"/>
      <c r="K151" s="619"/>
      <c r="L151" s="619"/>
      <c r="M151" s="619"/>
      <c r="N151" s="619"/>
      <c r="O151" s="619"/>
      <c r="P151" s="619"/>
      <c r="Q151" s="619"/>
      <c r="R151" s="619"/>
      <c r="S151" s="619"/>
      <c r="T151" s="619"/>
      <c r="U151" s="619"/>
      <c r="V151" s="619"/>
      <c r="W151" s="619"/>
      <c r="X151" s="619"/>
      <c r="Y151" s="619"/>
      <c r="Z151" s="619"/>
      <c r="AA151" s="619"/>
      <c r="AB151" s="619"/>
      <c r="AC151" s="619"/>
      <c r="AD151" s="619"/>
      <c r="AE151" s="619"/>
      <c r="AF151" s="619"/>
      <c r="AG151" s="619"/>
      <c r="AH151" s="590"/>
      <c r="AI151" s="590"/>
      <c r="AJ151" s="590"/>
      <c r="AK151" s="590"/>
      <c r="AL151" s="590"/>
    </row>
    <row r="152" spans="1:41" ht="20.25" customHeight="1">
      <c r="A152" s="613" t="s">
        <v>1439</v>
      </c>
      <c r="B152" s="613"/>
      <c r="C152" s="613"/>
      <c r="D152" s="613"/>
      <c r="E152" s="613"/>
      <c r="F152" s="613"/>
      <c r="G152" s="613" t="s">
        <v>203</v>
      </c>
      <c r="H152" s="613"/>
      <c r="I152" s="613"/>
      <c r="J152" s="613"/>
      <c r="K152" s="613"/>
      <c r="L152" s="613"/>
      <c r="M152" s="613" t="s">
        <v>204</v>
      </c>
      <c r="N152" s="613"/>
      <c r="O152" s="613"/>
      <c r="P152" s="613"/>
      <c r="Q152" s="613"/>
      <c r="R152" s="613" t="s">
        <v>205</v>
      </c>
      <c r="S152" s="613"/>
      <c r="T152" s="613"/>
      <c r="U152" s="613"/>
      <c r="V152" s="613"/>
      <c r="W152" s="613" t="s">
        <v>206</v>
      </c>
      <c r="X152" s="613"/>
      <c r="Y152" s="613"/>
      <c r="Z152" s="613"/>
      <c r="AA152" s="613"/>
      <c r="AB152" s="613" t="s">
        <v>202</v>
      </c>
      <c r="AC152" s="613"/>
      <c r="AD152" s="613"/>
      <c r="AE152" s="613"/>
      <c r="AF152" s="613"/>
      <c r="AG152" s="613"/>
      <c r="AH152" s="590"/>
      <c r="AI152" s="590"/>
      <c r="AJ152" s="590"/>
      <c r="AK152" s="590"/>
      <c r="AL152" s="590"/>
    </row>
    <row r="153" spans="1:41" ht="15.75" customHeight="1">
      <c r="A153" s="631" t="s">
        <v>231</v>
      </c>
      <c r="B153" s="614"/>
      <c r="C153" s="614"/>
      <c r="D153" s="614"/>
      <c r="E153" s="614"/>
      <c r="F153" s="615"/>
      <c r="G153" s="631" t="s">
        <v>232</v>
      </c>
      <c r="H153" s="614"/>
      <c r="I153" s="614"/>
      <c r="J153" s="614"/>
      <c r="K153" s="614"/>
      <c r="L153" s="615"/>
      <c r="M153" s="631" t="s">
        <v>233</v>
      </c>
      <c r="N153" s="614"/>
      <c r="O153" s="614"/>
      <c r="P153" s="614"/>
      <c r="Q153" s="615"/>
      <c r="R153" s="631" t="s">
        <v>234</v>
      </c>
      <c r="S153" s="614"/>
      <c r="T153" s="614"/>
      <c r="U153" s="614"/>
      <c r="V153" s="615"/>
      <c r="W153" s="631" t="s">
        <v>235</v>
      </c>
      <c r="X153" s="614"/>
      <c r="Y153" s="614"/>
      <c r="Z153" s="614"/>
      <c r="AA153" s="615"/>
      <c r="AB153" s="631" t="s">
        <v>236</v>
      </c>
      <c r="AC153" s="614"/>
      <c r="AD153" s="614"/>
      <c r="AE153" s="614"/>
      <c r="AF153" s="614"/>
      <c r="AG153" s="615"/>
      <c r="AH153" s="590"/>
      <c r="AI153" s="590"/>
      <c r="AJ153" s="590"/>
      <c r="AK153" s="590"/>
      <c r="AL153" s="590"/>
    </row>
    <row r="154" spans="1:41" ht="33.75" customHeight="1">
      <c r="A154" s="674" t="str">
        <f>IF($Z$150="nie","Nie dotyczy"," ")</f>
        <v xml:space="preserve"> </v>
      </c>
      <c r="B154" s="675"/>
      <c r="C154" s="675"/>
      <c r="D154" s="675"/>
      <c r="E154" s="675"/>
      <c r="F154" s="676"/>
      <c r="G154" s="674" t="str">
        <f>IF($Z$150="nie","Nie dotyczy"," ")</f>
        <v xml:space="preserve"> </v>
      </c>
      <c r="H154" s="675"/>
      <c r="I154" s="675"/>
      <c r="J154" s="675"/>
      <c r="K154" s="675"/>
      <c r="L154" s="676"/>
      <c r="M154" s="674" t="str">
        <f>IF($Z$150="nie","Nie dotyczy"," ")</f>
        <v xml:space="preserve"> </v>
      </c>
      <c r="N154" s="675"/>
      <c r="O154" s="675"/>
      <c r="P154" s="675"/>
      <c r="Q154" s="676"/>
      <c r="R154" s="674" t="str">
        <f>IF($Z$150="nie","Nie dotyczy"," ")</f>
        <v xml:space="preserve"> </v>
      </c>
      <c r="S154" s="675"/>
      <c r="T154" s="675"/>
      <c r="U154" s="675"/>
      <c r="V154" s="676"/>
      <c r="W154" s="674" t="str">
        <f>IF($Z$150="nie","Nie dotyczy"," ")</f>
        <v xml:space="preserve"> </v>
      </c>
      <c r="X154" s="675"/>
      <c r="Y154" s="675"/>
      <c r="Z154" s="675"/>
      <c r="AA154" s="676"/>
      <c r="AB154" s="674" t="str">
        <f>IF($Z$150="nie","Nie dotyczy"," ")</f>
        <v xml:space="preserve"> </v>
      </c>
      <c r="AC154" s="675"/>
      <c r="AD154" s="675"/>
      <c r="AE154" s="675"/>
      <c r="AF154" s="675"/>
      <c r="AG154" s="676"/>
      <c r="AH154" s="590"/>
      <c r="AI154" s="590"/>
      <c r="AJ154" s="590"/>
      <c r="AK154" s="590"/>
      <c r="AL154" s="590"/>
    </row>
    <row r="155" spans="1:41" ht="50.25" customHeight="1">
      <c r="A155" s="613" t="s">
        <v>213</v>
      </c>
      <c r="B155" s="613"/>
      <c r="C155" s="613"/>
      <c r="D155" s="613"/>
      <c r="E155" s="613"/>
      <c r="F155" s="613"/>
      <c r="G155" s="613" t="s">
        <v>214</v>
      </c>
      <c r="H155" s="613"/>
      <c r="I155" s="613"/>
      <c r="J155" s="613"/>
      <c r="K155" s="613"/>
      <c r="L155" s="613"/>
      <c r="M155" s="613" t="s">
        <v>215</v>
      </c>
      <c r="N155" s="613"/>
      <c r="O155" s="613"/>
      <c r="P155" s="613"/>
      <c r="Q155" s="613"/>
      <c r="R155" s="613" t="s">
        <v>216</v>
      </c>
      <c r="S155" s="613"/>
      <c r="T155" s="613"/>
      <c r="U155" s="613"/>
      <c r="V155" s="613"/>
      <c r="W155" s="613" t="s">
        <v>1461</v>
      </c>
      <c r="X155" s="613"/>
      <c r="Y155" s="613"/>
      <c r="Z155" s="613"/>
      <c r="AA155" s="613"/>
      <c r="AB155" s="613" t="s">
        <v>223</v>
      </c>
      <c r="AC155" s="613"/>
      <c r="AD155" s="613"/>
      <c r="AE155" s="613"/>
      <c r="AF155" s="613"/>
      <c r="AG155" s="613"/>
      <c r="AH155" s="590"/>
      <c r="AI155" s="590"/>
      <c r="AJ155" s="590"/>
      <c r="AK155" s="590"/>
      <c r="AL155" s="590"/>
      <c r="AO155" s="163"/>
    </row>
    <row r="156" spans="1:41" ht="16.5" customHeight="1">
      <c r="A156" s="631" t="s">
        <v>237</v>
      </c>
      <c r="B156" s="614"/>
      <c r="C156" s="614"/>
      <c r="D156" s="614"/>
      <c r="E156" s="614"/>
      <c r="F156" s="615"/>
      <c r="G156" s="631" t="s">
        <v>238</v>
      </c>
      <c r="H156" s="614"/>
      <c r="I156" s="614"/>
      <c r="J156" s="614"/>
      <c r="K156" s="614"/>
      <c r="L156" s="615"/>
      <c r="M156" s="631" t="s">
        <v>239</v>
      </c>
      <c r="N156" s="614"/>
      <c r="O156" s="614"/>
      <c r="P156" s="614"/>
      <c r="Q156" s="615"/>
      <c r="R156" s="631" t="s">
        <v>240</v>
      </c>
      <c r="S156" s="614"/>
      <c r="T156" s="614"/>
      <c r="U156" s="614"/>
      <c r="V156" s="615"/>
      <c r="W156" s="631" t="s">
        <v>241</v>
      </c>
      <c r="X156" s="614"/>
      <c r="Y156" s="614"/>
      <c r="Z156" s="614"/>
      <c r="AA156" s="615"/>
      <c r="AB156" s="631" t="s">
        <v>242</v>
      </c>
      <c r="AC156" s="614"/>
      <c r="AD156" s="614"/>
      <c r="AE156" s="614"/>
      <c r="AF156" s="614"/>
      <c r="AG156" s="615"/>
      <c r="AH156" s="590"/>
      <c r="AI156" s="590"/>
      <c r="AJ156" s="590"/>
      <c r="AK156" s="590"/>
      <c r="AL156" s="590"/>
    </row>
    <row r="157" spans="1:41" ht="33.75" customHeight="1">
      <c r="A157" s="674" t="str">
        <f>IF($Z$150="nie","Nie dotyczy"," ")</f>
        <v xml:space="preserve"> </v>
      </c>
      <c r="B157" s="675"/>
      <c r="C157" s="675"/>
      <c r="D157" s="675"/>
      <c r="E157" s="675"/>
      <c r="F157" s="676"/>
      <c r="G157" s="674" t="str">
        <f>IF($Z$150="nie","Nie dotyczy"," ")</f>
        <v xml:space="preserve"> </v>
      </c>
      <c r="H157" s="675"/>
      <c r="I157" s="675"/>
      <c r="J157" s="675"/>
      <c r="K157" s="675"/>
      <c r="L157" s="676"/>
      <c r="M157" s="674" t="str">
        <f>IF($Z$150="nie","Nie dotyczy"," ")</f>
        <v xml:space="preserve"> </v>
      </c>
      <c r="N157" s="675"/>
      <c r="O157" s="675"/>
      <c r="P157" s="675"/>
      <c r="Q157" s="676"/>
      <c r="R157" s="674" t="str">
        <f>IF($Z$150="nie","Nie dotyczy"," ")</f>
        <v xml:space="preserve"> </v>
      </c>
      <c r="S157" s="675"/>
      <c r="T157" s="675"/>
      <c r="U157" s="675"/>
      <c r="V157" s="676"/>
      <c r="W157" s="674" t="str">
        <f>IF($Z$150="nie","Nie dotyczy"," ")</f>
        <v xml:space="preserve"> </v>
      </c>
      <c r="X157" s="675"/>
      <c r="Y157" s="675"/>
      <c r="Z157" s="675"/>
      <c r="AA157" s="676"/>
      <c r="AB157" s="674" t="str">
        <f>IF($Z$150="nie","Nie dotyczy"," ")</f>
        <v xml:space="preserve"> </v>
      </c>
      <c r="AC157" s="675"/>
      <c r="AD157" s="675"/>
      <c r="AE157" s="675"/>
      <c r="AF157" s="675"/>
      <c r="AG157" s="676"/>
      <c r="AH157" s="590"/>
      <c r="AI157" s="590"/>
      <c r="AJ157" s="590"/>
      <c r="AK157" s="590"/>
      <c r="AL157" s="590"/>
    </row>
    <row r="158" spans="1:41" ht="23.25" customHeight="1">
      <c r="A158" s="545"/>
      <c r="B158" s="545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545"/>
      <c r="N158" s="545"/>
      <c r="O158" s="545"/>
      <c r="P158" s="545"/>
      <c r="Q158" s="545"/>
      <c r="R158" s="545"/>
      <c r="S158" s="545"/>
      <c r="T158" s="545"/>
      <c r="U158" s="545"/>
      <c r="V158" s="545"/>
      <c r="W158" s="545"/>
      <c r="X158" s="545"/>
      <c r="Y158" s="545"/>
      <c r="Z158" s="545"/>
      <c r="AA158" s="545"/>
      <c r="AB158" s="545"/>
      <c r="AC158" s="545"/>
      <c r="AD158" s="545"/>
      <c r="AE158" s="545"/>
      <c r="AF158" s="545"/>
      <c r="AG158" s="545"/>
    </row>
    <row r="159" spans="1:41" ht="50.25" customHeight="1">
      <c r="A159" s="518" t="s">
        <v>2061</v>
      </c>
      <c r="B159" s="518"/>
      <c r="C159" s="518"/>
      <c r="D159" s="518"/>
      <c r="E159" s="518"/>
      <c r="F159" s="518"/>
      <c r="G159" s="518"/>
      <c r="H159" s="518"/>
      <c r="I159" s="518"/>
      <c r="J159" s="518"/>
      <c r="K159" s="518"/>
      <c r="L159" s="518"/>
      <c r="M159" s="518"/>
      <c r="N159" s="518"/>
      <c r="O159" s="518"/>
      <c r="P159" s="518"/>
      <c r="Q159" s="518"/>
      <c r="R159" s="518"/>
      <c r="S159" s="518"/>
      <c r="T159" s="518"/>
      <c r="U159" s="518"/>
      <c r="V159" s="518"/>
      <c r="W159" s="518"/>
      <c r="X159" s="518"/>
      <c r="Y159" s="518"/>
      <c r="Z159" s="518"/>
      <c r="AA159" s="518"/>
      <c r="AB159" s="518"/>
      <c r="AC159" s="518"/>
      <c r="AD159" s="518"/>
      <c r="AE159" s="518"/>
      <c r="AF159" s="518"/>
      <c r="AG159" s="518"/>
    </row>
  </sheetData>
  <sheetProtection algorithmName="SHA-512" hashValue="mKgOXzQeZGlFmu0tcGj0P+KN5xUouegszrV6/ehsgc52qHAPp5ewTnp7DXMMlrqI33JbTvoGeXNcWh+wFP2tPA==" saltValue="BrcpEqktD+9MWzrN27D5Rw==" spinCount="100000" sheet="1" formatCells="0" formatRows="0"/>
  <mergeCells count="234">
    <mergeCell ref="A12:K12"/>
    <mergeCell ref="M12:AG12"/>
    <mergeCell ref="A16:AG16"/>
    <mergeCell ref="Z108:AG108"/>
    <mergeCell ref="A109:X109"/>
    <mergeCell ref="Z109:AG109"/>
    <mergeCell ref="A112:AG112"/>
    <mergeCell ref="Z107:AG107"/>
    <mergeCell ref="B18:AG18"/>
    <mergeCell ref="M13:AG13"/>
    <mergeCell ref="A14:K14"/>
    <mergeCell ref="M14:AG14"/>
    <mergeCell ref="A15:K15"/>
    <mergeCell ref="M15:AG15"/>
    <mergeCell ref="A29:X29"/>
    <mergeCell ref="A13:K13"/>
    <mergeCell ref="A44:AG54"/>
    <mergeCell ref="A69:AG79"/>
    <mergeCell ref="A83:AG93"/>
    <mergeCell ref="Z17:AG17"/>
    <mergeCell ref="Z29:AG29"/>
    <mergeCell ref="A111:AG111"/>
    <mergeCell ref="Z42:AG42"/>
    <mergeCell ref="Z67:AG67"/>
    <mergeCell ref="A159:AG159"/>
    <mergeCell ref="A150:X150"/>
    <mergeCell ref="A55:X55"/>
    <mergeCell ref="Z55:AG55"/>
    <mergeCell ref="K56:AG66"/>
    <mergeCell ref="A56:I66"/>
    <mergeCell ref="A94:X94"/>
    <mergeCell ref="Z94:AG94"/>
    <mergeCell ref="A95:I105"/>
    <mergeCell ref="K95:AG105"/>
    <mergeCell ref="AB157:AG157"/>
    <mergeCell ref="A157:F157"/>
    <mergeCell ref="G157:L157"/>
    <mergeCell ref="M157:Q157"/>
    <mergeCell ref="R157:V157"/>
    <mergeCell ref="W157:AA157"/>
    <mergeCell ref="R153:V153"/>
    <mergeCell ref="W153:AA153"/>
    <mergeCell ref="AB149:AG149"/>
    <mergeCell ref="A151:AG151"/>
    <mergeCell ref="A152:F152"/>
    <mergeCell ref="G152:L152"/>
    <mergeCell ref="A142:AG142"/>
    <mergeCell ref="A158:AG158"/>
    <mergeCell ref="A149:F149"/>
    <mergeCell ref="G149:L149"/>
    <mergeCell ref="M149:Q149"/>
    <mergeCell ref="R149:V149"/>
    <mergeCell ref="W149:AA149"/>
    <mergeCell ref="Z150:AG150"/>
    <mergeCell ref="G148:L148"/>
    <mergeCell ref="M148:Q148"/>
    <mergeCell ref="AB155:AG155"/>
    <mergeCell ref="AB153:AG153"/>
    <mergeCell ref="A154:F154"/>
    <mergeCell ref="G154:L154"/>
    <mergeCell ref="M154:Q154"/>
    <mergeCell ref="R154:V154"/>
    <mergeCell ref="W154:AA154"/>
    <mergeCell ref="AB154:AG154"/>
    <mergeCell ref="A153:F153"/>
    <mergeCell ref="G153:L153"/>
    <mergeCell ref="M153:Q153"/>
    <mergeCell ref="M152:Q152"/>
    <mergeCell ref="R152:V152"/>
    <mergeCell ref="W152:AA152"/>
    <mergeCell ref="AB152:AG152"/>
    <mergeCell ref="A156:F156"/>
    <mergeCell ref="G156:L156"/>
    <mergeCell ref="M156:Q156"/>
    <mergeCell ref="R156:V156"/>
    <mergeCell ref="W156:AA156"/>
    <mergeCell ref="AB156:AG156"/>
    <mergeCell ref="A155:F155"/>
    <mergeCell ref="G155:L155"/>
    <mergeCell ref="M155:Q155"/>
    <mergeCell ref="R155:V155"/>
    <mergeCell ref="W155:AA155"/>
    <mergeCell ref="A110:X110"/>
    <mergeCell ref="B128:AG128"/>
    <mergeCell ref="B43:AG43"/>
    <mergeCell ref="A67:X67"/>
    <mergeCell ref="A116:AG126"/>
    <mergeCell ref="R148:V148"/>
    <mergeCell ref="W148:AA148"/>
    <mergeCell ref="AB148:AG148"/>
    <mergeCell ref="A147:F147"/>
    <mergeCell ref="G147:L147"/>
    <mergeCell ref="M147:Q147"/>
    <mergeCell ref="R147:V147"/>
    <mergeCell ref="W147:AA147"/>
    <mergeCell ref="A146:F146"/>
    <mergeCell ref="G146:L146"/>
    <mergeCell ref="M146:Q146"/>
    <mergeCell ref="R146:V146"/>
    <mergeCell ref="W146:AA146"/>
    <mergeCell ref="AB146:AG146"/>
    <mergeCell ref="AB147:AG147"/>
    <mergeCell ref="A148:F148"/>
    <mergeCell ref="J95:J105"/>
    <mergeCell ref="A106:AG106"/>
    <mergeCell ref="A145:F145"/>
    <mergeCell ref="G145:L145"/>
    <mergeCell ref="M145:Q145"/>
    <mergeCell ref="R145:V145"/>
    <mergeCell ref="W145:AA145"/>
    <mergeCell ref="AB145:AG145"/>
    <mergeCell ref="A114:N114"/>
    <mergeCell ref="A113:AG113"/>
    <mergeCell ref="P114:AG114"/>
    <mergeCell ref="P127:AG127"/>
    <mergeCell ref="A127:N127"/>
    <mergeCell ref="B115:AG115"/>
    <mergeCell ref="A1:AG1"/>
    <mergeCell ref="A2:AG2"/>
    <mergeCell ref="A4:K4"/>
    <mergeCell ref="M4:AG4"/>
    <mergeCell ref="A9:K9"/>
    <mergeCell ref="M9:AG9"/>
    <mergeCell ref="M10:AG10"/>
    <mergeCell ref="A11:K11"/>
    <mergeCell ref="M11:AG11"/>
    <mergeCell ref="A7:K7"/>
    <mergeCell ref="A10:K10"/>
    <mergeCell ref="A5:K6"/>
    <mergeCell ref="M5:AG6"/>
    <mergeCell ref="A3:AG3"/>
    <mergeCell ref="L5:L6"/>
    <mergeCell ref="M7:AG7"/>
    <mergeCell ref="M8:AG8"/>
    <mergeCell ref="A8:K8"/>
    <mergeCell ref="A17:X17"/>
    <mergeCell ref="A144:F144"/>
    <mergeCell ref="G144:L144"/>
    <mergeCell ref="M144:Q144"/>
    <mergeCell ref="R144:V144"/>
    <mergeCell ref="W144:AA144"/>
    <mergeCell ref="AB144:AG144"/>
    <mergeCell ref="B68:AG68"/>
    <mergeCell ref="A80:X80"/>
    <mergeCell ref="Z80:AG80"/>
    <mergeCell ref="A81:X81"/>
    <mergeCell ref="B82:AG82"/>
    <mergeCell ref="A141:AG141"/>
    <mergeCell ref="A140:AG140"/>
    <mergeCell ref="A143:AG143"/>
    <mergeCell ref="A19:AG28"/>
    <mergeCell ref="A31:AG41"/>
    <mergeCell ref="A129:AG139"/>
    <mergeCell ref="A107:X107"/>
    <mergeCell ref="Z81:AG81"/>
    <mergeCell ref="J56:J66"/>
    <mergeCell ref="B30:AG30"/>
    <mergeCell ref="A42:X42"/>
    <mergeCell ref="A108:X108"/>
    <mergeCell ref="AK16:AK28"/>
    <mergeCell ref="AI67:AI79"/>
    <mergeCell ref="AJ67:AJ79"/>
    <mergeCell ref="AK67:AK79"/>
    <mergeCell ref="AI81:AI93"/>
    <mergeCell ref="AJ81:AJ93"/>
    <mergeCell ref="AK81:AK93"/>
    <mergeCell ref="AH5:AH6"/>
    <mergeCell ref="AI5:AI6"/>
    <mergeCell ref="AJ5:AJ6"/>
    <mergeCell ref="AK5:AK6"/>
    <mergeCell ref="Z110:AG110"/>
    <mergeCell ref="AH94:AH105"/>
    <mergeCell ref="AI94:AI105"/>
    <mergeCell ref="AH1:AK1"/>
    <mergeCell ref="AH29:AH41"/>
    <mergeCell ref="AH42:AH54"/>
    <mergeCell ref="AH55:AH66"/>
    <mergeCell ref="AH67:AH79"/>
    <mergeCell ref="AH81:AH93"/>
    <mergeCell ref="AI29:AI41"/>
    <mergeCell ref="AJ29:AJ41"/>
    <mergeCell ref="AK29:AK41"/>
    <mergeCell ref="AI42:AI54"/>
    <mergeCell ref="AJ42:AJ54"/>
    <mergeCell ref="AK42:AK54"/>
    <mergeCell ref="AI55:AI66"/>
    <mergeCell ref="AJ55:AJ66"/>
    <mergeCell ref="AK55:AK66"/>
    <mergeCell ref="AJ94:AJ105"/>
    <mergeCell ref="AK94:AK105"/>
    <mergeCell ref="AH106:AK106"/>
    <mergeCell ref="AH16:AH28"/>
    <mergeCell ref="AI16:AI28"/>
    <mergeCell ref="AJ16:AJ28"/>
    <mergeCell ref="AH114:AH126"/>
    <mergeCell ref="AI114:AI126"/>
    <mergeCell ref="AI127:AI139"/>
    <mergeCell ref="AJ114:AJ126"/>
    <mergeCell ref="AK114:AK126"/>
    <mergeCell ref="AJ127:AJ139"/>
    <mergeCell ref="AK127:AK139"/>
    <mergeCell ref="AH111:AK113"/>
    <mergeCell ref="AH143:AH146"/>
    <mergeCell ref="AH140:AK142"/>
    <mergeCell ref="AH127:AH139"/>
    <mergeCell ref="AH147:AH149"/>
    <mergeCell ref="AI143:AI146"/>
    <mergeCell ref="AJ143:AJ146"/>
    <mergeCell ref="AK143:AK146"/>
    <mergeCell ref="AI147:AI149"/>
    <mergeCell ref="AJ147:AJ149"/>
    <mergeCell ref="AK147:AK149"/>
    <mergeCell ref="AH151:AH154"/>
    <mergeCell ref="AH155:AH157"/>
    <mergeCell ref="AI151:AI154"/>
    <mergeCell ref="AJ151:AJ154"/>
    <mergeCell ref="AK151:AK154"/>
    <mergeCell ref="AI155:AI157"/>
    <mergeCell ref="AJ155:AJ157"/>
    <mergeCell ref="AK155:AK157"/>
    <mergeCell ref="AL127:AL139"/>
    <mergeCell ref="AL143:AL146"/>
    <mergeCell ref="AL147:AL149"/>
    <mergeCell ref="AL151:AL154"/>
    <mergeCell ref="AL155:AL157"/>
    <mergeCell ref="AL5:AL6"/>
    <mergeCell ref="AL16:AL28"/>
    <mergeCell ref="AL29:AL41"/>
    <mergeCell ref="AL42:AL54"/>
    <mergeCell ref="AL55:AL66"/>
    <mergeCell ref="AL67:AL79"/>
    <mergeCell ref="AL81:AL93"/>
    <mergeCell ref="AL94:AL105"/>
    <mergeCell ref="AL114:AL126"/>
  </mergeCells>
  <conditionalFormatting sqref="M4:AG6 A19:AG28 A31:AG41 A44:AG54 K56:AG66 A69:AG79 Z80:AG80 A83:AG93 K95:AG105 Z108:AG109 P114 A116:AG126 P127 A129:AG139 A146:AG146 W149:AG149 A149:Q149 A154:AG154 A157:Q157 W157:AG157 M7">
    <cfRule type="containsBlanks" dxfId="200" priority="9">
      <formula>LEN(TRIM(A4))=0</formula>
    </cfRule>
  </conditionalFormatting>
  <conditionalFormatting sqref="Z55:AG55">
    <cfRule type="containsBlanks" dxfId="199" priority="6">
      <formula>LEN(TRIM(Z55))=0</formula>
    </cfRule>
  </conditionalFormatting>
  <conditionalFormatting sqref="R157:V157 R149:V149 Z150:AG150 Z107:AG107 Z94:AG94 Z81:AG81 Z67:AG67 Z42:AG42 Z29:AG29 Z17:AG17">
    <cfRule type="containsBlanks" dxfId="198" priority="4">
      <formula>LEN(TRIM(R17))=0</formula>
    </cfRule>
  </conditionalFormatting>
  <conditionalFormatting sqref="Z110:AG110">
    <cfRule type="containsBlanks" dxfId="197" priority="1">
      <formula>LEN(TRIM(Z110))=0</formula>
    </cfRule>
  </conditionalFormatting>
  <dataValidations count="15">
    <dataValidation type="textLength" operator="lessThanOrEqual" allowBlank="1" showInputMessage="1" showErrorMessage="1" sqref="M5:AG6">
      <formula1>1000</formula1>
    </dataValidation>
    <dataValidation allowBlank="1" showInputMessage="1" showErrorMessage="1" prompt="W przypadku braku nr księgi wieczystej należy wpisać n/d_x000a_" sqref="W157:AA157 W149:AA149"/>
    <dataValidation allowBlank="1" showInputMessage="1" showErrorMessage="1" prompt="W przypadku braku nr lokalu należy wpisać n/d_x000a_" sqref="M149:Q149 M157:Q157"/>
    <dataValidation type="decimal" operator="greaterThanOrEqual" allowBlank="1" showInputMessage="1" showErrorMessage="1" prompt="Wartość w formacie liczbowym" sqref="Z55:AG55 Z80:AG80 Z94:AG94">
      <formula1>0</formula1>
    </dataValidation>
    <dataValidation type="whole" operator="greaterThanOrEqual" allowBlank="1" showInputMessage="1" showErrorMessage="1" prompt="Wpisz rok zakończenia okresu kwalifikowalności." sqref="Z110:AG110">
      <formula1>2019</formula1>
    </dataValidation>
    <dataValidation allowBlank="1" showInputMessage="1" showErrorMessage="1" prompt="Wartość komórki zostanie zaktualizowana po wskazaniu statusu przesiębiorstwa." sqref="M8:AG8"/>
    <dataValidation type="list" allowBlank="1" showInputMessage="1" showErrorMessage="1" promptTitle="Wybierz z listy" prompt="Prosze wybrać z listy" sqref="A146:F146">
      <formula1>wojwoj</formula1>
    </dataValidation>
    <dataValidation type="list" allowBlank="1" showInputMessage="1" showErrorMessage="1" promptTitle="Wybierz z listy" prompt="Prosze wybrać z listy" sqref="A154:F154">
      <formula1>woj</formula1>
    </dataValidation>
    <dataValidation type="list" allowBlank="1" showInputMessage="1" showErrorMessage="1" promptTitle="Podregion (NUTS 3)" prompt="Wybierz z listy" sqref="AB149:AG149 AB157:AG157">
      <formula1>nuts</formula1>
    </dataValidation>
    <dataValidation type="list" allowBlank="1" showInputMessage="1" showErrorMessage="1" promptTitle="Wybierz z listy" prompt="Zgodnie z wytycznymi Konkursu projekt nie może zostać rozpoczęty przed złożeniem wniosku o dofinansowanie" sqref="Z107:AG107">
      <formula1>taknie</formula1>
    </dataValidation>
    <dataValidation type="list" errorStyle="warning" showInputMessage="1" showErrorMessage="1" errorTitle="BŁĄD" error="Wybierz z listy." promptTitle="Rodzaj działalności gospodarczej" prompt="Wybierz rodzaj działalności z listy wybieralnej" sqref="M7:AG7">
      <formula1>dzialalnoscgosp</formula1>
    </dataValidation>
    <dataValidation type="list" errorStyle="warning" showInputMessage="1" showErrorMessage="1" errorTitle="BŁĄD" error="Wybierz poprawny Sektor Strategiczny" promptTitle="Wybór SOR" prompt="Wybierz Sektor Strategiczny z listy rozwijalnej" sqref="P127:AG127">
      <formula1>sornd</formula1>
    </dataValidation>
    <dataValidation type="list" allowBlank="1" showInputMessage="1" showErrorMessage="1" prompt="Wybierz z lsty" sqref="Z17:AG17">
      <formula1>taknie</formula1>
    </dataValidation>
    <dataValidation type="list" allowBlank="1" showInputMessage="1" showErrorMessage="1" prompt="Wybierz z listy" sqref="Z29:AG29 Z42:AG42 Z67:AG67 Z81:AG81">
      <formula1>taknie</formula1>
    </dataValidation>
    <dataValidation type="list" errorStyle="warning" showInputMessage="1" showErrorMessage="1" errorTitle="BŁĄD" error="Wybież KIS z listy rozwijalnej." promptTitle="Wybór KIS" prompt="Wybierz poprawną KIS z listy rozwijalnej" sqref="P114:AG114">
      <formula1>kis_2020</formula1>
    </dataValidation>
  </dataValidations>
  <pageMargins left="0.7" right="0.63002450980392155" top="0.80208333333333337" bottom="0.75" header="0.3" footer="0.3"/>
  <pageSetup paperSize="9" scale="93" fitToHeight="0" orientation="portrait" r:id="rId1"/>
  <headerFooter>
    <oddHeader>&amp;C&amp;G</oddHeader>
    <oddFooter>&amp;RStrona &amp;P z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Wybierz z listy">
          <x14:formula1>
            <xm:f>Słowniki!$C$15:$C$16</xm:f>
          </x14:formula1>
          <xm:sqref>Z150:AG150</xm:sqref>
        </x14:dataValidation>
        <x14:dataValidation type="list" allowBlank="1" showInputMessage="1" showErrorMessage="1" prompt="Wybierz z listy">
          <x14:formula1>
            <xm:f>Słowniki!$G$20:$G$22</xm:f>
          </x14:formula1>
          <xm:sqref>R149:V149</xm:sqref>
        </x14:dataValidation>
        <x14:dataValidation type="list" allowBlank="1" showInputMessage="1" showErrorMessage="1" prompt="Wybierz z listy">
          <x14:formula1>
            <xm:f>Słowniki!$G$20:$G$23</xm:f>
          </x14:formula1>
          <xm:sqref>R157:V157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77"/>
  <sheetViews>
    <sheetView showGridLines="0" zoomScaleNormal="100" zoomScalePageLayoutView="85" workbookViewId="0">
      <pane xSplit="33" ySplit="2" topLeftCell="AH3" activePane="bottomRight" state="frozen"/>
      <selection pane="topRight" activeCell="AH1" sqref="AH1"/>
      <selection pane="bottomLeft" activeCell="A3" sqref="A3"/>
      <selection pane="bottomRight" activeCell="AH2" sqref="AH1:AL1048576"/>
    </sheetView>
  </sheetViews>
  <sheetFormatPr defaultRowHeight="14.25"/>
  <cols>
    <col min="1" max="1" width="5.5703125" style="148" customWidth="1"/>
    <col min="2" max="2" width="2.7109375" style="148" customWidth="1"/>
    <col min="3" max="3" width="2" style="148" customWidth="1"/>
    <col min="4" max="4" width="3.85546875" style="148" customWidth="1"/>
    <col min="5" max="5" width="2" style="148" customWidth="1"/>
    <col min="6" max="6" width="4.7109375" style="148" customWidth="1"/>
    <col min="7" max="8" width="2.7109375" style="148" customWidth="1"/>
    <col min="9" max="9" width="2.140625" style="148" customWidth="1"/>
    <col min="10" max="10" width="1.42578125" style="148" customWidth="1"/>
    <col min="11" max="11" width="2" style="148" customWidth="1"/>
    <col min="12" max="12" width="1.85546875" style="148" customWidth="1"/>
    <col min="13" max="13" width="5.42578125" style="148" customWidth="1"/>
    <col min="14" max="14" width="1.85546875" style="148" customWidth="1"/>
    <col min="15" max="15" width="4.7109375" style="148" customWidth="1"/>
    <col min="16" max="16" width="1.7109375" style="148" customWidth="1"/>
    <col min="17" max="17" width="1.85546875" style="148" customWidth="1"/>
    <col min="18" max="19" width="2.7109375" style="148" customWidth="1"/>
    <col min="20" max="20" width="2" style="148" customWidth="1"/>
    <col min="21" max="22" width="2.7109375" style="148" customWidth="1"/>
    <col min="23" max="23" width="1.85546875" style="148" customWidth="1"/>
    <col min="24" max="24" width="5.42578125" style="148" customWidth="1"/>
    <col min="25" max="25" width="5.85546875" style="148" customWidth="1"/>
    <col min="26" max="26" width="1.42578125" style="148" customWidth="1"/>
    <col min="27" max="27" width="1.140625" style="148" customWidth="1"/>
    <col min="28" max="28" width="2" style="148" customWidth="1"/>
    <col min="29" max="29" width="1.7109375" style="148" customWidth="1"/>
    <col min="30" max="31" width="2.7109375" style="148" customWidth="1"/>
    <col min="32" max="32" width="1.7109375" style="148" customWidth="1"/>
    <col min="33" max="33" width="2.28515625" style="148" customWidth="1"/>
    <col min="34" max="38" width="27.140625" style="148" hidden="1" customWidth="1"/>
    <col min="39" max="39" width="9.140625" style="158" customWidth="1"/>
    <col min="40" max="16384" width="9.140625" style="148"/>
  </cols>
  <sheetData>
    <row r="1" spans="1:38" ht="35.25" customHeight="1">
      <c r="A1" s="710" t="s">
        <v>224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695" t="s">
        <v>1801</v>
      </c>
      <c r="AI1" s="695"/>
      <c r="AJ1" s="695"/>
      <c r="AK1" s="695"/>
      <c r="AL1" s="403"/>
    </row>
    <row r="2" spans="1:38" ht="43.5" customHeight="1">
      <c r="A2" s="711" t="s">
        <v>225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366" t="str">
        <f>'I. Informacje ogólne o projekci'!$AH$2</f>
        <v>Ekspert od innowacyjności 1</v>
      </c>
      <c r="AI2" s="366" t="str">
        <f>'I. Informacje ogólne o projekci'!$AI$2</f>
        <v>Ekspert od innowacyjności 2</v>
      </c>
      <c r="AJ2" s="366" t="str">
        <f>'I. Informacje ogólne o projekci'!$AJ$2</f>
        <v>Ekspert od innowacyjności 3</v>
      </c>
      <c r="AK2" s="366" t="str">
        <f>'I. Informacje ogólne o projekci'!$AK$2</f>
        <v>Ekspert finansowy</v>
      </c>
      <c r="AL2" s="395" t="str">
        <f>'I. Informacje ogólne o projekci'!$AL$2</f>
        <v>Uwagi MFiPR</v>
      </c>
    </row>
    <row r="3" spans="1:38" ht="27.75" customHeight="1">
      <c r="A3" s="635" t="s">
        <v>63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7"/>
      <c r="O3" s="219" t="s">
        <v>243</v>
      </c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9"/>
      <c r="AH3" s="348"/>
      <c r="AI3" s="348"/>
      <c r="AJ3" s="348"/>
      <c r="AK3" s="348"/>
      <c r="AL3" s="348"/>
    </row>
    <row r="4" spans="1:38" ht="27.75" customHeight="1">
      <c r="A4" s="635" t="s">
        <v>250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7"/>
      <c r="O4" s="219" t="s">
        <v>244</v>
      </c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2"/>
      <c r="AH4" s="348"/>
      <c r="AI4" s="348"/>
      <c r="AJ4" s="348"/>
      <c r="AK4" s="348"/>
      <c r="AL4" s="348"/>
    </row>
    <row r="5" spans="1:38" ht="27.75" customHeight="1">
      <c r="A5" s="635" t="s">
        <v>251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7"/>
      <c r="O5" s="219" t="s">
        <v>245</v>
      </c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9"/>
      <c r="AH5" s="348"/>
      <c r="AI5" s="348"/>
      <c r="AJ5" s="348"/>
      <c r="AK5" s="348"/>
      <c r="AL5" s="348"/>
    </row>
    <row r="6" spans="1:38" ht="27.75" customHeight="1">
      <c r="A6" s="635" t="s">
        <v>252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7"/>
      <c r="O6" s="219" t="s">
        <v>246</v>
      </c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2"/>
      <c r="AH6" s="348"/>
      <c r="AI6" s="348"/>
      <c r="AJ6" s="348"/>
      <c r="AK6" s="348"/>
      <c r="AL6" s="348"/>
    </row>
    <row r="7" spans="1:38" ht="27.75" customHeight="1">
      <c r="A7" s="635" t="s">
        <v>253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7"/>
      <c r="O7" s="219" t="s">
        <v>247</v>
      </c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9"/>
      <c r="AH7" s="348"/>
      <c r="AI7" s="348"/>
      <c r="AJ7" s="348"/>
      <c r="AK7" s="348"/>
      <c r="AL7" s="348"/>
    </row>
    <row r="8" spans="1:38" ht="54.75" customHeight="1">
      <c r="A8" s="635" t="s">
        <v>254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7"/>
      <c r="O8" s="219" t="s">
        <v>248</v>
      </c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90"/>
      <c r="AH8" s="348"/>
      <c r="AI8" s="348"/>
      <c r="AJ8" s="348"/>
      <c r="AK8" s="348"/>
      <c r="AL8" s="348"/>
    </row>
    <row r="9" spans="1:38" ht="27.75" customHeight="1">
      <c r="A9" s="635" t="s">
        <v>255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7"/>
      <c r="O9" s="219" t="s">
        <v>249</v>
      </c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2"/>
      <c r="AH9" s="348"/>
      <c r="AI9" s="348"/>
      <c r="AJ9" s="348"/>
      <c r="AK9" s="348"/>
      <c r="AL9" s="348"/>
    </row>
    <row r="10" spans="1:38" ht="27.75" customHeight="1">
      <c r="A10" s="635" t="s">
        <v>946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7"/>
      <c r="O10" s="219" t="s">
        <v>260</v>
      </c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2"/>
      <c r="AH10" s="348"/>
      <c r="AI10" s="348"/>
      <c r="AJ10" s="348"/>
      <c r="AK10" s="348"/>
      <c r="AL10" s="348"/>
    </row>
    <row r="11" spans="1:38" ht="38.25" customHeight="1">
      <c r="A11" s="635" t="s">
        <v>1798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7"/>
      <c r="O11" s="219" t="s">
        <v>944</v>
      </c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2"/>
      <c r="AH11" s="348"/>
      <c r="AI11" s="348"/>
      <c r="AJ11" s="348"/>
      <c r="AK11" s="348"/>
      <c r="AL11" s="348"/>
    </row>
    <row r="12" spans="1:38" ht="37.5" customHeight="1">
      <c r="A12" s="635" t="s">
        <v>1799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7"/>
      <c r="O12" s="219" t="s">
        <v>945</v>
      </c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2"/>
      <c r="AH12" s="348"/>
      <c r="AI12" s="348"/>
      <c r="AJ12" s="348"/>
      <c r="AK12" s="348"/>
      <c r="AL12" s="348"/>
    </row>
    <row r="13" spans="1:38" ht="27.75" customHeight="1">
      <c r="A13" s="635" t="s">
        <v>256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7"/>
      <c r="O13" s="219" t="s">
        <v>947</v>
      </c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2"/>
      <c r="AH13" s="348"/>
      <c r="AI13" s="348"/>
      <c r="AJ13" s="348"/>
      <c r="AK13" s="348"/>
      <c r="AL13" s="348"/>
    </row>
    <row r="14" spans="1:38" ht="36.75" customHeight="1">
      <c r="A14" s="635" t="s">
        <v>257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7"/>
      <c r="O14" s="219" t="s">
        <v>948</v>
      </c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2"/>
      <c r="AH14" s="348"/>
      <c r="AI14" s="348"/>
      <c r="AJ14" s="348"/>
      <c r="AK14" s="348"/>
      <c r="AL14" s="348"/>
    </row>
    <row r="15" spans="1:38" ht="64.5" customHeight="1">
      <c r="A15" s="635" t="s">
        <v>258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7"/>
      <c r="O15" s="219" t="s">
        <v>1832</v>
      </c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2"/>
      <c r="AH15" s="348"/>
      <c r="AI15" s="348"/>
      <c r="AJ15" s="348"/>
      <c r="AK15" s="348"/>
      <c r="AL15" s="348"/>
    </row>
    <row r="16" spans="1:38" ht="27.75" customHeight="1">
      <c r="A16" s="645" t="s">
        <v>259</v>
      </c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7"/>
      <c r="O16" s="219" t="s">
        <v>1833</v>
      </c>
      <c r="P16" s="689" t="str">
        <f>IF($P$15="nie","Nie dotyczy"," ")</f>
        <v xml:space="preserve"> </v>
      </c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90"/>
      <c r="AH16" s="348"/>
      <c r="AI16" s="348"/>
      <c r="AJ16" s="348"/>
      <c r="AK16" s="348"/>
      <c r="AL16" s="348"/>
    </row>
    <row r="17" spans="1:38" ht="41.25" customHeight="1">
      <c r="A17" s="626" t="s">
        <v>1483</v>
      </c>
      <c r="B17" s="627"/>
      <c r="C17" s="627"/>
      <c r="D17" s="627"/>
      <c r="E17" s="628"/>
      <c r="F17" s="219" t="s">
        <v>1834</v>
      </c>
      <c r="G17" s="700" t="str">
        <f>IF($P$15="nie","Nie dotyczy"," ")</f>
        <v xml:space="preserve"> </v>
      </c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0"/>
      <c r="V17" s="700"/>
      <c r="W17" s="700"/>
      <c r="X17" s="700"/>
      <c r="Y17" s="700"/>
      <c r="Z17" s="700"/>
      <c r="AA17" s="700"/>
      <c r="AB17" s="700"/>
      <c r="AC17" s="700"/>
      <c r="AD17" s="700"/>
      <c r="AE17" s="700"/>
      <c r="AF17" s="700"/>
      <c r="AG17" s="701"/>
      <c r="AH17" s="696"/>
      <c r="AI17" s="694"/>
      <c r="AJ17" s="694"/>
      <c r="AK17" s="694"/>
      <c r="AL17" s="694"/>
    </row>
    <row r="18" spans="1:38" ht="15" customHeight="1">
      <c r="A18" s="658" t="s">
        <v>1484</v>
      </c>
      <c r="B18" s="659"/>
      <c r="C18" s="659"/>
      <c r="D18" s="659"/>
      <c r="E18" s="660"/>
      <c r="F18" s="631" t="s">
        <v>950</v>
      </c>
      <c r="G18" s="651" t="str">
        <f>IF($P$15="nie","Nie dotyczy"," ")</f>
        <v xml:space="preserve"> </v>
      </c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2"/>
      <c r="AH18" s="694"/>
      <c r="AI18" s="694"/>
      <c r="AJ18" s="694"/>
      <c r="AK18" s="694"/>
      <c r="AL18" s="694"/>
    </row>
    <row r="19" spans="1:38" ht="15" customHeight="1">
      <c r="A19" s="702"/>
      <c r="B19" s="703"/>
      <c r="C19" s="703"/>
      <c r="D19" s="703"/>
      <c r="E19" s="704"/>
      <c r="F19" s="632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2"/>
      <c r="AH19" s="694"/>
      <c r="AI19" s="694"/>
      <c r="AJ19" s="694"/>
      <c r="AK19" s="694"/>
      <c r="AL19" s="694"/>
    </row>
    <row r="20" spans="1:38" ht="15" customHeight="1">
      <c r="A20" s="702"/>
      <c r="B20" s="703"/>
      <c r="C20" s="703"/>
      <c r="D20" s="703"/>
      <c r="E20" s="704"/>
      <c r="F20" s="632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2"/>
      <c r="AH20" s="694"/>
      <c r="AI20" s="694"/>
      <c r="AJ20" s="694"/>
      <c r="AK20" s="694"/>
      <c r="AL20" s="694"/>
    </row>
    <row r="21" spans="1:38" ht="39" customHeight="1">
      <c r="A21" s="705"/>
      <c r="B21" s="706"/>
      <c r="C21" s="706"/>
      <c r="D21" s="706"/>
      <c r="E21" s="707"/>
      <c r="F21" s="633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4"/>
      <c r="Z21" s="624"/>
      <c r="AA21" s="624"/>
      <c r="AB21" s="624"/>
      <c r="AC21" s="624"/>
      <c r="AD21" s="624"/>
      <c r="AE21" s="624"/>
      <c r="AF21" s="624"/>
      <c r="AG21" s="625"/>
      <c r="AH21" s="694"/>
      <c r="AI21" s="694"/>
      <c r="AJ21" s="694"/>
      <c r="AK21" s="694"/>
      <c r="AL21" s="694"/>
    </row>
    <row r="22" spans="1:38" ht="16.5" customHeight="1">
      <c r="A22" s="545"/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693"/>
      <c r="AI22" s="693"/>
      <c r="AJ22" s="693"/>
      <c r="AK22" s="693"/>
      <c r="AL22" s="407"/>
    </row>
    <row r="23" spans="1:38" ht="18.75" customHeight="1">
      <c r="A23" s="618" t="s">
        <v>942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580"/>
      <c r="AI23" s="580"/>
      <c r="AJ23" s="580"/>
      <c r="AK23" s="580"/>
      <c r="AL23" s="407"/>
    </row>
    <row r="24" spans="1:38" ht="24" customHeight="1">
      <c r="A24" s="656" t="s">
        <v>943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714"/>
      <c r="O24" s="219" t="s">
        <v>951</v>
      </c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2"/>
      <c r="AH24" s="348"/>
      <c r="AI24" s="348"/>
      <c r="AJ24" s="348"/>
      <c r="AK24" s="348"/>
      <c r="AL24" s="348"/>
    </row>
    <row r="25" spans="1:38" ht="24" customHeight="1">
      <c r="A25" s="695" t="s">
        <v>1579</v>
      </c>
      <c r="B25" s="695"/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219" t="s">
        <v>952</v>
      </c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2"/>
      <c r="AH25" s="348"/>
      <c r="AI25" s="348"/>
      <c r="AJ25" s="348"/>
      <c r="AK25" s="348"/>
      <c r="AL25" s="348"/>
    </row>
    <row r="26" spans="1:38" ht="15">
      <c r="A26" s="545"/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693"/>
      <c r="AI26" s="693"/>
      <c r="AJ26" s="693"/>
      <c r="AK26" s="693"/>
      <c r="AL26" s="407"/>
    </row>
    <row r="27" spans="1:38" ht="18.75" customHeight="1">
      <c r="A27" s="618" t="s">
        <v>949</v>
      </c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715"/>
      <c r="AI27" s="715"/>
      <c r="AJ27" s="715"/>
      <c r="AK27" s="715"/>
      <c r="AL27" s="396"/>
    </row>
    <row r="28" spans="1:38" ht="12" customHeight="1">
      <c r="A28" s="685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85"/>
      <c r="AG28" s="685"/>
      <c r="AH28" s="580"/>
      <c r="AI28" s="580"/>
      <c r="AJ28" s="580"/>
      <c r="AK28" s="580"/>
      <c r="AL28" s="407"/>
    </row>
    <row r="29" spans="1:38" ht="15.75" customHeight="1">
      <c r="A29" s="613" t="s">
        <v>1439</v>
      </c>
      <c r="B29" s="613"/>
      <c r="C29" s="613"/>
      <c r="D29" s="613"/>
      <c r="E29" s="613"/>
      <c r="F29" s="613"/>
      <c r="G29" s="613" t="s">
        <v>203</v>
      </c>
      <c r="H29" s="613"/>
      <c r="I29" s="613"/>
      <c r="J29" s="613"/>
      <c r="K29" s="613"/>
      <c r="L29" s="613"/>
      <c r="M29" s="613" t="s">
        <v>204</v>
      </c>
      <c r="N29" s="613"/>
      <c r="O29" s="613"/>
      <c r="P29" s="613"/>
      <c r="Q29" s="613"/>
      <c r="R29" s="613" t="s">
        <v>205</v>
      </c>
      <c r="S29" s="613"/>
      <c r="T29" s="613"/>
      <c r="U29" s="613"/>
      <c r="V29" s="613"/>
      <c r="W29" s="613" t="s">
        <v>206</v>
      </c>
      <c r="X29" s="613"/>
      <c r="Y29" s="613"/>
      <c r="Z29" s="613"/>
      <c r="AA29" s="613"/>
      <c r="AB29" s="613" t="s">
        <v>202</v>
      </c>
      <c r="AC29" s="613"/>
      <c r="AD29" s="613"/>
      <c r="AE29" s="613"/>
      <c r="AF29" s="613"/>
      <c r="AG29" s="613"/>
      <c r="AH29" s="694"/>
      <c r="AI29" s="694"/>
      <c r="AJ29" s="694"/>
      <c r="AK29" s="694"/>
      <c r="AL29" s="694"/>
    </row>
    <row r="30" spans="1:38" ht="16.5" customHeight="1">
      <c r="A30" s="631" t="s">
        <v>953</v>
      </c>
      <c r="B30" s="614"/>
      <c r="C30" s="614"/>
      <c r="D30" s="614"/>
      <c r="E30" s="614"/>
      <c r="F30" s="615"/>
      <c r="G30" s="631" t="s">
        <v>954</v>
      </c>
      <c r="H30" s="614"/>
      <c r="I30" s="614"/>
      <c r="J30" s="614"/>
      <c r="K30" s="614"/>
      <c r="L30" s="615"/>
      <c r="M30" s="631" t="s">
        <v>955</v>
      </c>
      <c r="N30" s="614"/>
      <c r="O30" s="614"/>
      <c r="P30" s="614"/>
      <c r="Q30" s="615"/>
      <c r="R30" s="631" t="s">
        <v>956</v>
      </c>
      <c r="S30" s="614"/>
      <c r="T30" s="614"/>
      <c r="U30" s="614"/>
      <c r="V30" s="615"/>
      <c r="W30" s="631" t="s">
        <v>957</v>
      </c>
      <c r="X30" s="614"/>
      <c r="Y30" s="614"/>
      <c r="Z30" s="614"/>
      <c r="AA30" s="615"/>
      <c r="AB30" s="631" t="s">
        <v>958</v>
      </c>
      <c r="AC30" s="614"/>
      <c r="AD30" s="614"/>
      <c r="AE30" s="614"/>
      <c r="AF30" s="614"/>
      <c r="AG30" s="615"/>
      <c r="AH30" s="694"/>
      <c r="AI30" s="694"/>
      <c r="AJ30" s="694"/>
      <c r="AK30" s="694"/>
      <c r="AL30" s="694"/>
    </row>
    <row r="31" spans="1:38" ht="16.5" customHeight="1">
      <c r="A31" s="666"/>
      <c r="B31" s="667"/>
      <c r="C31" s="667"/>
      <c r="D31" s="667"/>
      <c r="E31" s="667"/>
      <c r="F31" s="668"/>
      <c r="G31" s="666"/>
      <c r="H31" s="667"/>
      <c r="I31" s="667"/>
      <c r="J31" s="667"/>
      <c r="K31" s="667"/>
      <c r="L31" s="668"/>
      <c r="M31" s="666"/>
      <c r="N31" s="667"/>
      <c r="O31" s="667"/>
      <c r="P31" s="667"/>
      <c r="Q31" s="668"/>
      <c r="R31" s="666"/>
      <c r="S31" s="667"/>
      <c r="T31" s="667"/>
      <c r="U31" s="667"/>
      <c r="V31" s="668"/>
      <c r="W31" s="666"/>
      <c r="X31" s="667"/>
      <c r="Y31" s="667"/>
      <c r="Z31" s="667"/>
      <c r="AA31" s="668"/>
      <c r="AB31" s="666"/>
      <c r="AC31" s="667"/>
      <c r="AD31" s="667"/>
      <c r="AE31" s="667"/>
      <c r="AF31" s="667"/>
      <c r="AG31" s="668"/>
      <c r="AH31" s="694"/>
      <c r="AI31" s="694"/>
      <c r="AJ31" s="694"/>
      <c r="AK31" s="694"/>
      <c r="AL31" s="694"/>
    </row>
    <row r="32" spans="1:38" ht="34.5" customHeight="1">
      <c r="A32" s="613" t="s">
        <v>213</v>
      </c>
      <c r="B32" s="613"/>
      <c r="C32" s="613"/>
      <c r="D32" s="613"/>
      <c r="E32" s="613"/>
      <c r="F32" s="613"/>
      <c r="G32" s="613" t="s">
        <v>214</v>
      </c>
      <c r="H32" s="613"/>
      <c r="I32" s="613"/>
      <c r="J32" s="613"/>
      <c r="K32" s="613"/>
      <c r="L32" s="613"/>
      <c r="M32" s="613" t="s">
        <v>215</v>
      </c>
      <c r="N32" s="613"/>
      <c r="O32" s="613"/>
      <c r="P32" s="613"/>
      <c r="Q32" s="613"/>
      <c r="R32" s="613" t="s">
        <v>962</v>
      </c>
      <c r="S32" s="613"/>
      <c r="T32" s="613"/>
      <c r="U32" s="613"/>
      <c r="V32" s="613"/>
      <c r="W32" s="613" t="s">
        <v>963</v>
      </c>
      <c r="X32" s="613"/>
      <c r="Y32" s="613"/>
      <c r="Z32" s="613"/>
      <c r="AA32" s="613"/>
      <c r="AB32" s="613" t="s">
        <v>964</v>
      </c>
      <c r="AC32" s="613"/>
      <c r="AD32" s="613"/>
      <c r="AE32" s="613"/>
      <c r="AF32" s="613"/>
      <c r="AG32" s="613"/>
      <c r="AH32" s="694"/>
      <c r="AI32" s="694"/>
      <c r="AJ32" s="694"/>
      <c r="AK32" s="694"/>
      <c r="AL32" s="694"/>
    </row>
    <row r="33" spans="1:38" ht="16.5" customHeight="1">
      <c r="A33" s="631" t="s">
        <v>959</v>
      </c>
      <c r="B33" s="614"/>
      <c r="C33" s="614"/>
      <c r="D33" s="614"/>
      <c r="E33" s="614"/>
      <c r="F33" s="615"/>
      <c r="G33" s="631" t="s">
        <v>960</v>
      </c>
      <c r="H33" s="614"/>
      <c r="I33" s="614"/>
      <c r="J33" s="614"/>
      <c r="K33" s="614"/>
      <c r="L33" s="615"/>
      <c r="M33" s="631" t="s">
        <v>961</v>
      </c>
      <c r="N33" s="614"/>
      <c r="O33" s="614"/>
      <c r="P33" s="614"/>
      <c r="Q33" s="615"/>
      <c r="R33" s="631" t="s">
        <v>967</v>
      </c>
      <c r="S33" s="614"/>
      <c r="T33" s="614"/>
      <c r="U33" s="614"/>
      <c r="V33" s="615"/>
      <c r="W33" s="631" t="s">
        <v>968</v>
      </c>
      <c r="X33" s="614"/>
      <c r="Y33" s="614"/>
      <c r="Z33" s="614"/>
      <c r="AA33" s="615"/>
      <c r="AB33" s="631" t="s">
        <v>969</v>
      </c>
      <c r="AC33" s="614"/>
      <c r="AD33" s="614"/>
      <c r="AE33" s="614"/>
      <c r="AF33" s="614"/>
      <c r="AG33" s="615"/>
      <c r="AH33" s="694"/>
      <c r="AI33" s="694"/>
      <c r="AJ33" s="694"/>
      <c r="AK33" s="694"/>
      <c r="AL33" s="694"/>
    </row>
    <row r="34" spans="1:38" ht="16.5" customHeight="1">
      <c r="A34" s="666"/>
      <c r="B34" s="667"/>
      <c r="C34" s="667"/>
      <c r="D34" s="667"/>
      <c r="E34" s="667"/>
      <c r="F34" s="668"/>
      <c r="G34" s="666"/>
      <c r="H34" s="667"/>
      <c r="I34" s="667"/>
      <c r="J34" s="667"/>
      <c r="K34" s="667"/>
      <c r="L34" s="668"/>
      <c r="M34" s="666"/>
      <c r="N34" s="667"/>
      <c r="O34" s="667"/>
      <c r="P34" s="667"/>
      <c r="Q34" s="668"/>
      <c r="R34" s="666"/>
      <c r="S34" s="667"/>
      <c r="T34" s="667"/>
      <c r="U34" s="667"/>
      <c r="V34" s="668"/>
      <c r="W34" s="666"/>
      <c r="X34" s="667"/>
      <c r="Y34" s="667"/>
      <c r="Z34" s="667"/>
      <c r="AA34" s="668"/>
      <c r="AB34" s="666"/>
      <c r="AC34" s="667"/>
      <c r="AD34" s="667"/>
      <c r="AE34" s="667"/>
      <c r="AF34" s="667"/>
      <c r="AG34" s="668"/>
      <c r="AH34" s="694"/>
      <c r="AI34" s="694"/>
      <c r="AJ34" s="694"/>
      <c r="AK34" s="694"/>
      <c r="AL34" s="694"/>
    </row>
    <row r="35" spans="1:38" ht="32.25" customHeight="1">
      <c r="A35" s="635" t="s">
        <v>1819</v>
      </c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367" t="s">
        <v>971</v>
      </c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0"/>
      <c r="AE35" s="700"/>
      <c r="AF35" s="700"/>
      <c r="AG35" s="701"/>
      <c r="AH35" s="365"/>
      <c r="AI35" s="365"/>
      <c r="AJ35" s="365"/>
      <c r="AK35" s="365"/>
      <c r="AL35" s="394"/>
    </row>
    <row r="36" spans="1:38" ht="15">
      <c r="A36" s="545"/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693"/>
      <c r="AI36" s="693"/>
      <c r="AJ36" s="693"/>
      <c r="AK36" s="693"/>
      <c r="AL36" s="407"/>
    </row>
    <row r="37" spans="1:38" ht="18.75" customHeight="1">
      <c r="A37" s="618" t="s">
        <v>1580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715"/>
      <c r="AI37" s="715"/>
      <c r="AJ37" s="715"/>
      <c r="AK37" s="715"/>
      <c r="AL37" s="396"/>
    </row>
    <row r="38" spans="1:38" ht="9" customHeight="1">
      <c r="A38" s="685"/>
      <c r="B38" s="685"/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580"/>
      <c r="AI38" s="580"/>
      <c r="AJ38" s="580"/>
      <c r="AK38" s="580"/>
      <c r="AL38" s="407"/>
    </row>
    <row r="39" spans="1:38" ht="18.75" customHeight="1">
      <c r="A39" s="619" t="s">
        <v>1471</v>
      </c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94"/>
      <c r="AI39" s="694"/>
      <c r="AJ39" s="694"/>
      <c r="AK39" s="694"/>
      <c r="AL39" s="694"/>
    </row>
    <row r="40" spans="1:38" ht="19.5" customHeight="1">
      <c r="A40" s="626" t="s">
        <v>1575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361" t="s">
        <v>970</v>
      </c>
      <c r="Y40" s="712">
        <v>1</v>
      </c>
      <c r="Z40" s="712"/>
      <c r="AA40" s="712"/>
      <c r="AB40" s="712"/>
      <c r="AC40" s="712"/>
      <c r="AD40" s="712"/>
      <c r="AE40" s="712"/>
      <c r="AF40" s="712"/>
      <c r="AG40" s="713"/>
      <c r="AH40" s="694"/>
      <c r="AI40" s="694"/>
      <c r="AJ40" s="694"/>
      <c r="AK40" s="694"/>
      <c r="AL40" s="694"/>
    </row>
    <row r="41" spans="1:38" ht="18.75" customHeight="1">
      <c r="A41" s="619" t="s">
        <v>1576</v>
      </c>
      <c r="B41" s="619"/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 t="s">
        <v>965</v>
      </c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99"/>
      <c r="Y41" s="619" t="s">
        <v>966</v>
      </c>
      <c r="Z41" s="619"/>
      <c r="AA41" s="619"/>
      <c r="AB41" s="619"/>
      <c r="AC41" s="619"/>
      <c r="AD41" s="619"/>
      <c r="AE41" s="619"/>
      <c r="AF41" s="619"/>
      <c r="AG41" s="619"/>
      <c r="AH41" s="694"/>
      <c r="AI41" s="694"/>
      <c r="AJ41" s="694"/>
      <c r="AK41" s="694"/>
      <c r="AL41" s="694"/>
    </row>
    <row r="42" spans="1:38" ht="18.75" customHeight="1">
      <c r="A42" s="219" t="s">
        <v>1835</v>
      </c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8"/>
      <c r="M42" s="219" t="s">
        <v>981</v>
      </c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8"/>
      <c r="Y42" s="219" t="s">
        <v>982</v>
      </c>
      <c r="Z42" s="697"/>
      <c r="AA42" s="697"/>
      <c r="AB42" s="697"/>
      <c r="AC42" s="697"/>
      <c r="AD42" s="697"/>
      <c r="AE42" s="697"/>
      <c r="AF42" s="697"/>
      <c r="AG42" s="698"/>
      <c r="AH42" s="694"/>
      <c r="AI42" s="694"/>
      <c r="AJ42" s="694"/>
      <c r="AK42" s="694"/>
      <c r="AL42" s="694"/>
    </row>
    <row r="43" spans="1:38" ht="18.75" customHeight="1">
      <c r="A43" s="619" t="s">
        <v>972</v>
      </c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 t="s">
        <v>964</v>
      </c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94"/>
      <c r="AI43" s="694"/>
      <c r="AJ43" s="694"/>
      <c r="AK43" s="694"/>
      <c r="AL43" s="694"/>
    </row>
    <row r="44" spans="1:38" ht="18.75" customHeight="1">
      <c r="A44" s="219" t="s">
        <v>983</v>
      </c>
      <c r="B44" s="697"/>
      <c r="C44" s="697"/>
      <c r="D44" s="697"/>
      <c r="E44" s="697"/>
      <c r="F44" s="697"/>
      <c r="G44" s="697"/>
      <c r="H44" s="697"/>
      <c r="I44" s="697"/>
      <c r="J44" s="697"/>
      <c r="K44" s="697"/>
      <c r="L44" s="698"/>
      <c r="M44" s="219" t="s">
        <v>984</v>
      </c>
      <c r="N44" s="697"/>
      <c r="O44" s="697"/>
      <c r="P44" s="697"/>
      <c r="Q44" s="697"/>
      <c r="R44" s="697"/>
      <c r="S44" s="697"/>
      <c r="T44" s="697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7"/>
      <c r="AF44" s="697"/>
      <c r="AG44" s="698"/>
      <c r="AH44" s="694"/>
      <c r="AI44" s="694"/>
      <c r="AJ44" s="694"/>
      <c r="AK44" s="694"/>
      <c r="AL44" s="694"/>
    </row>
    <row r="45" spans="1:38" ht="18.75" customHeight="1">
      <c r="A45" s="619" t="s">
        <v>1577</v>
      </c>
      <c r="B45" s="619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 t="s">
        <v>965</v>
      </c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 t="s">
        <v>966</v>
      </c>
      <c r="Z45" s="619"/>
      <c r="AA45" s="619"/>
      <c r="AB45" s="619"/>
      <c r="AC45" s="619"/>
      <c r="AD45" s="619"/>
      <c r="AE45" s="619"/>
      <c r="AF45" s="619"/>
      <c r="AG45" s="619"/>
      <c r="AH45" s="694"/>
      <c r="AI45" s="694"/>
      <c r="AJ45" s="694"/>
      <c r="AK45" s="694"/>
      <c r="AL45" s="694"/>
    </row>
    <row r="46" spans="1:38" ht="18.75" customHeight="1">
      <c r="A46" s="219" t="s">
        <v>985</v>
      </c>
      <c r="B46" s="697" t="str">
        <f>IF($Y$40=1,"Nie dotyczy"," ")</f>
        <v>Nie dotyczy</v>
      </c>
      <c r="C46" s="697"/>
      <c r="D46" s="697"/>
      <c r="E46" s="697"/>
      <c r="F46" s="697"/>
      <c r="G46" s="697"/>
      <c r="H46" s="697"/>
      <c r="I46" s="697"/>
      <c r="J46" s="697"/>
      <c r="K46" s="697"/>
      <c r="L46" s="698"/>
      <c r="M46" s="219" t="s">
        <v>986</v>
      </c>
      <c r="N46" s="697" t="str">
        <f>IF($Y$40=1,"Nie dotyczy"," ")</f>
        <v>Nie dotyczy</v>
      </c>
      <c r="O46" s="697"/>
      <c r="P46" s="697"/>
      <c r="Q46" s="697"/>
      <c r="R46" s="697"/>
      <c r="S46" s="697"/>
      <c r="T46" s="697"/>
      <c r="U46" s="697"/>
      <c r="V46" s="697"/>
      <c r="W46" s="697"/>
      <c r="X46" s="698"/>
      <c r="Y46" s="219" t="s">
        <v>987</v>
      </c>
      <c r="Z46" s="697" t="str">
        <f>IF($Y$40=1,"Nie dotyczy"," ")</f>
        <v>Nie dotyczy</v>
      </c>
      <c r="AA46" s="697"/>
      <c r="AB46" s="697"/>
      <c r="AC46" s="697"/>
      <c r="AD46" s="697"/>
      <c r="AE46" s="697"/>
      <c r="AF46" s="697"/>
      <c r="AG46" s="698"/>
      <c r="AH46" s="694"/>
      <c r="AI46" s="694"/>
      <c r="AJ46" s="694"/>
      <c r="AK46" s="694"/>
      <c r="AL46" s="694"/>
    </row>
    <row r="47" spans="1:38" ht="18.75" customHeight="1">
      <c r="A47" s="619" t="s">
        <v>972</v>
      </c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  <c r="M47" s="619" t="s">
        <v>964</v>
      </c>
      <c r="N47" s="619"/>
      <c r="O47" s="619"/>
      <c r="P47" s="619"/>
      <c r="Q47" s="619"/>
      <c r="R47" s="619"/>
      <c r="S47" s="619"/>
      <c r="T47" s="619"/>
      <c r="U47" s="619"/>
      <c r="V47" s="619"/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94"/>
      <c r="AI47" s="694"/>
      <c r="AJ47" s="694"/>
      <c r="AK47" s="694"/>
      <c r="AL47" s="694"/>
    </row>
    <row r="48" spans="1:38" ht="18.75" customHeight="1">
      <c r="A48" s="219" t="s">
        <v>988</v>
      </c>
      <c r="B48" s="697" t="str">
        <f>IF($Y$40=1,"Nie dotyczy"," ")</f>
        <v>Nie dotyczy</v>
      </c>
      <c r="C48" s="697"/>
      <c r="D48" s="697"/>
      <c r="E48" s="697"/>
      <c r="F48" s="697"/>
      <c r="G48" s="697"/>
      <c r="H48" s="697"/>
      <c r="I48" s="697"/>
      <c r="J48" s="697"/>
      <c r="K48" s="697"/>
      <c r="L48" s="698"/>
      <c r="M48" s="219" t="s">
        <v>989</v>
      </c>
      <c r="N48" s="697" t="str">
        <f>IF($Y$40=1,"Nie dotyczy"," ")</f>
        <v>Nie dotyczy</v>
      </c>
      <c r="O48" s="697"/>
      <c r="P48" s="697"/>
      <c r="Q48" s="697"/>
      <c r="R48" s="697"/>
      <c r="S48" s="697"/>
      <c r="T48" s="697"/>
      <c r="U48" s="697"/>
      <c r="V48" s="697"/>
      <c r="W48" s="697"/>
      <c r="X48" s="697"/>
      <c r="Y48" s="697"/>
      <c r="Z48" s="697"/>
      <c r="AA48" s="697"/>
      <c r="AB48" s="697"/>
      <c r="AC48" s="697"/>
      <c r="AD48" s="697"/>
      <c r="AE48" s="697"/>
      <c r="AF48" s="697"/>
      <c r="AG48" s="698"/>
      <c r="AH48" s="694"/>
      <c r="AI48" s="694"/>
      <c r="AJ48" s="694"/>
      <c r="AK48" s="694"/>
      <c r="AL48" s="694"/>
    </row>
    <row r="49" spans="1:38" ht="18.75" customHeight="1">
      <c r="A49" s="619" t="s">
        <v>1578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 t="s">
        <v>965</v>
      </c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 t="s">
        <v>966</v>
      </c>
      <c r="Z49" s="619"/>
      <c r="AA49" s="619"/>
      <c r="AB49" s="619"/>
      <c r="AC49" s="619"/>
      <c r="AD49" s="619"/>
      <c r="AE49" s="619"/>
      <c r="AF49" s="619"/>
      <c r="AG49" s="619"/>
      <c r="AH49" s="694"/>
      <c r="AI49" s="694"/>
      <c r="AJ49" s="694"/>
      <c r="AK49" s="694"/>
      <c r="AL49" s="694"/>
    </row>
    <row r="50" spans="1:38" ht="18.75" customHeight="1">
      <c r="A50" s="219" t="s">
        <v>990</v>
      </c>
      <c r="B50" s="697" t="str">
        <f>IF($Y$40=3," ","Nie dotyczy")</f>
        <v>Nie dotyczy</v>
      </c>
      <c r="C50" s="697"/>
      <c r="D50" s="697"/>
      <c r="E50" s="697"/>
      <c r="F50" s="697"/>
      <c r="G50" s="697"/>
      <c r="H50" s="697"/>
      <c r="I50" s="697"/>
      <c r="J50" s="697"/>
      <c r="K50" s="697"/>
      <c r="L50" s="698"/>
      <c r="M50" s="219" t="s">
        <v>991</v>
      </c>
      <c r="N50" s="697" t="str">
        <f>IF($Y$40=3," ","Nie dotyczy")</f>
        <v>Nie dotyczy</v>
      </c>
      <c r="O50" s="697"/>
      <c r="P50" s="697"/>
      <c r="Q50" s="697"/>
      <c r="R50" s="697"/>
      <c r="S50" s="697"/>
      <c r="T50" s="697"/>
      <c r="U50" s="697"/>
      <c r="V50" s="697"/>
      <c r="W50" s="697"/>
      <c r="X50" s="698"/>
      <c r="Y50" s="219" t="s">
        <v>992</v>
      </c>
      <c r="Z50" s="697" t="str">
        <f>IF($Y$40=3," ","Nie dotyczy")</f>
        <v>Nie dotyczy</v>
      </c>
      <c r="AA50" s="697"/>
      <c r="AB50" s="697"/>
      <c r="AC50" s="697"/>
      <c r="AD50" s="697"/>
      <c r="AE50" s="697"/>
      <c r="AF50" s="697"/>
      <c r="AG50" s="698"/>
      <c r="AH50" s="694"/>
      <c r="AI50" s="694"/>
      <c r="AJ50" s="694"/>
      <c r="AK50" s="694"/>
      <c r="AL50" s="694"/>
    </row>
    <row r="51" spans="1:38" ht="18.75" customHeight="1">
      <c r="A51" s="619" t="s">
        <v>972</v>
      </c>
      <c r="B51" s="619"/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619" t="s">
        <v>964</v>
      </c>
      <c r="N51" s="619"/>
      <c r="O51" s="619"/>
      <c r="P51" s="619"/>
      <c r="Q51" s="619"/>
      <c r="R51" s="619"/>
      <c r="S51" s="619"/>
      <c r="T51" s="619"/>
      <c r="U51" s="619"/>
      <c r="V51" s="619"/>
      <c r="W51" s="619"/>
      <c r="X51" s="619"/>
      <c r="Y51" s="619"/>
      <c r="Z51" s="619"/>
      <c r="AA51" s="619"/>
      <c r="AB51" s="619"/>
      <c r="AC51" s="619"/>
      <c r="AD51" s="619"/>
      <c r="AE51" s="619"/>
      <c r="AF51" s="619"/>
      <c r="AG51" s="619"/>
      <c r="AH51" s="694"/>
      <c r="AI51" s="694"/>
      <c r="AJ51" s="694"/>
      <c r="AK51" s="694"/>
      <c r="AL51" s="694"/>
    </row>
    <row r="52" spans="1:38" ht="18.75" customHeight="1">
      <c r="A52" s="219" t="s">
        <v>993</v>
      </c>
      <c r="B52" s="697" t="str">
        <f>IF($Y$40=3," ","Nie dotyczy")</f>
        <v>Nie dotyczy</v>
      </c>
      <c r="C52" s="697"/>
      <c r="D52" s="697"/>
      <c r="E52" s="697"/>
      <c r="F52" s="697"/>
      <c r="G52" s="697"/>
      <c r="H52" s="697"/>
      <c r="I52" s="697"/>
      <c r="J52" s="697"/>
      <c r="K52" s="697"/>
      <c r="L52" s="698"/>
      <c r="M52" s="219" t="s">
        <v>994</v>
      </c>
      <c r="N52" s="697" t="str">
        <f>IF($Y$40=3," ","Nie dotyczy")</f>
        <v>Nie dotyczy</v>
      </c>
      <c r="O52" s="697"/>
      <c r="P52" s="697"/>
      <c r="Q52" s="697"/>
      <c r="R52" s="697"/>
      <c r="S52" s="697"/>
      <c r="T52" s="697"/>
      <c r="U52" s="697"/>
      <c r="V52" s="697"/>
      <c r="W52" s="697"/>
      <c r="X52" s="697"/>
      <c r="Y52" s="697"/>
      <c r="Z52" s="697"/>
      <c r="AA52" s="697"/>
      <c r="AB52" s="697"/>
      <c r="AC52" s="697"/>
      <c r="AD52" s="697"/>
      <c r="AE52" s="697"/>
      <c r="AF52" s="697"/>
      <c r="AG52" s="698"/>
      <c r="AH52" s="694"/>
      <c r="AI52" s="694"/>
      <c r="AJ52" s="694"/>
      <c r="AK52" s="694"/>
      <c r="AL52" s="694"/>
    </row>
    <row r="53" spans="1:38" ht="18.75" customHeight="1">
      <c r="A53" s="700"/>
      <c r="B53" s="700"/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700"/>
      <c r="P53" s="700"/>
      <c r="Q53" s="700"/>
      <c r="R53" s="700"/>
      <c r="S53" s="700"/>
      <c r="T53" s="700"/>
      <c r="U53" s="700"/>
      <c r="V53" s="700"/>
      <c r="W53" s="700"/>
      <c r="X53" s="700"/>
      <c r="Y53" s="700"/>
      <c r="Z53" s="700"/>
      <c r="AA53" s="700"/>
      <c r="AB53" s="700"/>
      <c r="AC53" s="700"/>
      <c r="AD53" s="700"/>
      <c r="AE53" s="700"/>
      <c r="AF53" s="700"/>
      <c r="AG53" s="700"/>
      <c r="AH53" s="696"/>
      <c r="AI53" s="694"/>
      <c r="AJ53" s="694"/>
      <c r="AK53" s="716"/>
      <c r="AL53" s="407"/>
    </row>
    <row r="54" spans="1:38" ht="18.75" customHeight="1">
      <c r="A54" s="619" t="s">
        <v>1472</v>
      </c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19"/>
      <c r="AA54" s="619"/>
      <c r="AB54" s="619"/>
      <c r="AC54" s="619"/>
      <c r="AD54" s="619"/>
      <c r="AE54" s="619"/>
      <c r="AF54" s="619"/>
      <c r="AG54" s="619"/>
      <c r="AH54" s="694"/>
      <c r="AI54" s="694"/>
      <c r="AJ54" s="694"/>
      <c r="AK54" s="694"/>
      <c r="AL54" s="694"/>
    </row>
    <row r="55" spans="1:38" ht="36.75" customHeight="1">
      <c r="A55" s="626" t="s">
        <v>1473</v>
      </c>
      <c r="B55" s="627"/>
      <c r="C55" s="627"/>
      <c r="D55" s="627"/>
      <c r="E55" s="627"/>
      <c r="F55" s="627"/>
      <c r="G55" s="627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7"/>
      <c r="S55" s="627"/>
      <c r="T55" s="627"/>
      <c r="U55" s="627"/>
      <c r="V55" s="627"/>
      <c r="W55" s="627"/>
      <c r="X55" s="361" t="s">
        <v>995</v>
      </c>
      <c r="Y55" s="712">
        <v>1</v>
      </c>
      <c r="Z55" s="712"/>
      <c r="AA55" s="712"/>
      <c r="AB55" s="712"/>
      <c r="AC55" s="712"/>
      <c r="AD55" s="712"/>
      <c r="AE55" s="712"/>
      <c r="AF55" s="712"/>
      <c r="AG55" s="713"/>
      <c r="AH55" s="694"/>
      <c r="AI55" s="694"/>
      <c r="AJ55" s="694"/>
      <c r="AK55" s="694"/>
      <c r="AL55" s="694"/>
    </row>
    <row r="56" spans="1:38" ht="18.75" customHeight="1">
      <c r="A56" s="619" t="s">
        <v>1576</v>
      </c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 t="s">
        <v>965</v>
      </c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 t="s">
        <v>966</v>
      </c>
      <c r="Z56" s="619"/>
      <c r="AA56" s="619"/>
      <c r="AB56" s="619"/>
      <c r="AC56" s="619"/>
      <c r="AD56" s="619"/>
      <c r="AE56" s="619"/>
      <c r="AF56" s="619"/>
      <c r="AG56" s="619"/>
      <c r="AH56" s="694"/>
      <c r="AI56" s="694"/>
      <c r="AJ56" s="694"/>
      <c r="AK56" s="694"/>
      <c r="AL56" s="694"/>
    </row>
    <row r="57" spans="1:38" ht="18.75" customHeight="1">
      <c r="A57" s="219" t="s">
        <v>1001</v>
      </c>
      <c r="B57" s="697"/>
      <c r="C57" s="697"/>
      <c r="D57" s="697"/>
      <c r="E57" s="697"/>
      <c r="F57" s="697"/>
      <c r="G57" s="697"/>
      <c r="H57" s="697"/>
      <c r="I57" s="697"/>
      <c r="J57" s="697"/>
      <c r="K57" s="697"/>
      <c r="L57" s="698"/>
      <c r="M57" s="219" t="s">
        <v>996</v>
      </c>
      <c r="N57" s="697"/>
      <c r="O57" s="697"/>
      <c r="P57" s="697"/>
      <c r="Q57" s="697"/>
      <c r="R57" s="697"/>
      <c r="S57" s="697"/>
      <c r="T57" s="697"/>
      <c r="U57" s="697"/>
      <c r="V57" s="697"/>
      <c r="W57" s="697"/>
      <c r="X57" s="698"/>
      <c r="Y57" s="219" t="s">
        <v>997</v>
      </c>
      <c r="Z57" s="697"/>
      <c r="AA57" s="697"/>
      <c r="AB57" s="697"/>
      <c r="AC57" s="697"/>
      <c r="AD57" s="697"/>
      <c r="AE57" s="697"/>
      <c r="AF57" s="697"/>
      <c r="AG57" s="698"/>
      <c r="AH57" s="694"/>
      <c r="AI57" s="694"/>
      <c r="AJ57" s="694"/>
      <c r="AK57" s="694"/>
      <c r="AL57" s="694"/>
    </row>
    <row r="58" spans="1:38" ht="18.75" customHeight="1">
      <c r="A58" s="619" t="s">
        <v>972</v>
      </c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 t="s">
        <v>964</v>
      </c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94"/>
      <c r="AI58" s="694"/>
      <c r="AJ58" s="694"/>
      <c r="AK58" s="694"/>
      <c r="AL58" s="694"/>
    </row>
    <row r="59" spans="1:38" ht="18.75" customHeight="1">
      <c r="A59" s="219" t="s">
        <v>1002</v>
      </c>
      <c r="B59" s="697"/>
      <c r="C59" s="697"/>
      <c r="D59" s="697"/>
      <c r="E59" s="697"/>
      <c r="F59" s="697"/>
      <c r="G59" s="697"/>
      <c r="H59" s="697"/>
      <c r="I59" s="697"/>
      <c r="J59" s="697"/>
      <c r="K59" s="697"/>
      <c r="L59" s="698"/>
      <c r="M59" s="219" t="s">
        <v>1003</v>
      </c>
      <c r="N59" s="697"/>
      <c r="O59" s="697"/>
      <c r="P59" s="697"/>
      <c r="Q59" s="697"/>
      <c r="R59" s="697"/>
      <c r="S59" s="697"/>
      <c r="T59" s="697"/>
      <c r="U59" s="697"/>
      <c r="V59" s="697"/>
      <c r="W59" s="697"/>
      <c r="X59" s="697"/>
      <c r="Y59" s="697"/>
      <c r="Z59" s="697"/>
      <c r="AA59" s="697"/>
      <c r="AB59" s="697"/>
      <c r="AC59" s="697"/>
      <c r="AD59" s="697"/>
      <c r="AE59" s="697"/>
      <c r="AF59" s="697"/>
      <c r="AG59" s="698"/>
      <c r="AH59" s="694"/>
      <c r="AI59" s="694"/>
      <c r="AJ59" s="694"/>
      <c r="AK59" s="694"/>
      <c r="AL59" s="694"/>
    </row>
    <row r="60" spans="1:38" ht="18.75" customHeight="1">
      <c r="A60" s="619" t="s">
        <v>1577</v>
      </c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 t="s">
        <v>965</v>
      </c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 t="s">
        <v>966</v>
      </c>
      <c r="Z60" s="619"/>
      <c r="AA60" s="619"/>
      <c r="AB60" s="619"/>
      <c r="AC60" s="619"/>
      <c r="AD60" s="619"/>
      <c r="AE60" s="619"/>
      <c r="AF60" s="619"/>
      <c r="AG60" s="619"/>
      <c r="AH60" s="694"/>
      <c r="AI60" s="694"/>
      <c r="AJ60" s="694"/>
      <c r="AK60" s="694"/>
      <c r="AL60" s="694"/>
    </row>
    <row r="61" spans="1:38" ht="18.75" customHeight="1">
      <c r="A61" s="219" t="s">
        <v>1004</v>
      </c>
      <c r="B61" s="697" t="str">
        <f>IF($Y$55=1,"Nie dotyczy"," ")</f>
        <v>Nie dotyczy</v>
      </c>
      <c r="C61" s="697"/>
      <c r="D61" s="697"/>
      <c r="E61" s="697"/>
      <c r="F61" s="697"/>
      <c r="G61" s="697"/>
      <c r="H61" s="697"/>
      <c r="I61" s="697"/>
      <c r="J61" s="697"/>
      <c r="K61" s="697"/>
      <c r="L61" s="698"/>
      <c r="M61" s="219" t="s">
        <v>1005</v>
      </c>
      <c r="N61" s="697" t="str">
        <f>IF($Y$55=1,"Nie dotyczy"," ")</f>
        <v>Nie dotyczy</v>
      </c>
      <c r="O61" s="697"/>
      <c r="P61" s="697"/>
      <c r="Q61" s="697"/>
      <c r="R61" s="697"/>
      <c r="S61" s="697"/>
      <c r="T61" s="697"/>
      <c r="U61" s="697"/>
      <c r="V61" s="697"/>
      <c r="W61" s="697"/>
      <c r="X61" s="698"/>
      <c r="Y61" s="219" t="s">
        <v>1006</v>
      </c>
      <c r="Z61" s="697" t="str">
        <f>IF($Y$55=1,"Nie dotyczy"," ")</f>
        <v>Nie dotyczy</v>
      </c>
      <c r="AA61" s="697"/>
      <c r="AB61" s="697"/>
      <c r="AC61" s="697"/>
      <c r="AD61" s="697"/>
      <c r="AE61" s="697"/>
      <c r="AF61" s="697"/>
      <c r="AG61" s="698"/>
      <c r="AH61" s="694"/>
      <c r="AI61" s="694"/>
      <c r="AJ61" s="694"/>
      <c r="AK61" s="694"/>
      <c r="AL61" s="694"/>
    </row>
    <row r="62" spans="1:38" ht="18.75" customHeight="1">
      <c r="A62" s="619" t="s">
        <v>972</v>
      </c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 t="s">
        <v>964</v>
      </c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94"/>
      <c r="AI62" s="694"/>
      <c r="AJ62" s="694"/>
      <c r="AK62" s="694"/>
      <c r="AL62" s="694"/>
    </row>
    <row r="63" spans="1:38" ht="18.75" customHeight="1">
      <c r="A63" s="219" t="s">
        <v>1007</v>
      </c>
      <c r="B63" s="697" t="str">
        <f>IF($Y$55=1,"Nie dotyczy"," ")</f>
        <v>Nie dotyczy</v>
      </c>
      <c r="C63" s="697"/>
      <c r="D63" s="697"/>
      <c r="E63" s="697"/>
      <c r="F63" s="697"/>
      <c r="G63" s="697"/>
      <c r="H63" s="697"/>
      <c r="I63" s="697"/>
      <c r="J63" s="697"/>
      <c r="K63" s="697"/>
      <c r="L63" s="698"/>
      <c r="M63" s="219" t="s">
        <v>1008</v>
      </c>
      <c r="N63" s="697" t="str">
        <f>IF($Y$55=1,"Nie dotyczy"," ")</f>
        <v>Nie dotyczy</v>
      </c>
      <c r="O63" s="697"/>
      <c r="P63" s="697"/>
      <c r="Q63" s="697"/>
      <c r="R63" s="697"/>
      <c r="S63" s="697"/>
      <c r="T63" s="697"/>
      <c r="U63" s="697"/>
      <c r="V63" s="697"/>
      <c r="W63" s="697"/>
      <c r="X63" s="697"/>
      <c r="Y63" s="697"/>
      <c r="Z63" s="697"/>
      <c r="AA63" s="697"/>
      <c r="AB63" s="697"/>
      <c r="AC63" s="697"/>
      <c r="AD63" s="697"/>
      <c r="AE63" s="697"/>
      <c r="AF63" s="697"/>
      <c r="AG63" s="698"/>
      <c r="AH63" s="694"/>
      <c r="AI63" s="694"/>
      <c r="AJ63" s="694"/>
      <c r="AK63" s="694"/>
      <c r="AL63" s="694"/>
    </row>
    <row r="64" spans="1:38" ht="18.75" customHeight="1">
      <c r="A64" s="619" t="s">
        <v>1578</v>
      </c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  <c r="M64" s="619" t="s">
        <v>965</v>
      </c>
      <c r="N64" s="619"/>
      <c r="O64" s="619"/>
      <c r="P64" s="619"/>
      <c r="Q64" s="619"/>
      <c r="R64" s="619"/>
      <c r="S64" s="619"/>
      <c r="T64" s="619"/>
      <c r="U64" s="619"/>
      <c r="V64" s="619"/>
      <c r="W64" s="619"/>
      <c r="X64" s="619"/>
      <c r="Y64" s="619" t="s">
        <v>966</v>
      </c>
      <c r="Z64" s="619"/>
      <c r="AA64" s="619"/>
      <c r="AB64" s="619"/>
      <c r="AC64" s="619"/>
      <c r="AD64" s="619"/>
      <c r="AE64" s="619"/>
      <c r="AF64" s="619"/>
      <c r="AG64" s="619"/>
      <c r="AH64" s="694"/>
      <c r="AI64" s="694"/>
      <c r="AJ64" s="694"/>
      <c r="AK64" s="694"/>
      <c r="AL64" s="694"/>
    </row>
    <row r="65" spans="1:38" ht="18.75" customHeight="1">
      <c r="A65" s="219" t="s">
        <v>1009</v>
      </c>
      <c r="B65" s="697" t="str">
        <f>IF($Y$55=3," ","Nie dotyczy")</f>
        <v>Nie dotyczy</v>
      </c>
      <c r="C65" s="697"/>
      <c r="D65" s="697"/>
      <c r="E65" s="697"/>
      <c r="F65" s="697"/>
      <c r="G65" s="697"/>
      <c r="H65" s="697"/>
      <c r="I65" s="697"/>
      <c r="J65" s="697"/>
      <c r="K65" s="697"/>
      <c r="L65" s="698"/>
      <c r="M65" s="219" t="s">
        <v>1017</v>
      </c>
      <c r="N65" s="697" t="str">
        <f>IF($Y$55=3," ","Nie dotyczy")</f>
        <v>Nie dotyczy</v>
      </c>
      <c r="O65" s="697"/>
      <c r="P65" s="697"/>
      <c r="Q65" s="697"/>
      <c r="R65" s="697"/>
      <c r="S65" s="697"/>
      <c r="T65" s="697"/>
      <c r="U65" s="697"/>
      <c r="V65" s="697"/>
      <c r="W65" s="697"/>
      <c r="X65" s="698"/>
      <c r="Y65" s="219" t="s">
        <v>1018</v>
      </c>
      <c r="Z65" s="697" t="str">
        <f>IF($Y$55=3," ","Nie dotyczy")</f>
        <v>Nie dotyczy</v>
      </c>
      <c r="AA65" s="697"/>
      <c r="AB65" s="697"/>
      <c r="AC65" s="697"/>
      <c r="AD65" s="697"/>
      <c r="AE65" s="697"/>
      <c r="AF65" s="697"/>
      <c r="AG65" s="698"/>
      <c r="AH65" s="694"/>
      <c r="AI65" s="694"/>
      <c r="AJ65" s="694"/>
      <c r="AK65" s="694"/>
      <c r="AL65" s="694"/>
    </row>
    <row r="66" spans="1:38" ht="18.75" customHeight="1">
      <c r="A66" s="619" t="s">
        <v>972</v>
      </c>
      <c r="B66" s="619"/>
      <c r="C66" s="619"/>
      <c r="D66" s="619"/>
      <c r="E66" s="619"/>
      <c r="F66" s="619"/>
      <c r="G66" s="619"/>
      <c r="H66" s="619"/>
      <c r="I66" s="619"/>
      <c r="J66" s="619"/>
      <c r="K66" s="619"/>
      <c r="L66" s="619"/>
      <c r="M66" s="619" t="s">
        <v>964</v>
      </c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94"/>
      <c r="AI66" s="694"/>
      <c r="AJ66" s="694"/>
      <c r="AK66" s="694"/>
      <c r="AL66" s="694"/>
    </row>
    <row r="67" spans="1:38" ht="18.75" customHeight="1">
      <c r="A67" s="219" t="s">
        <v>1019</v>
      </c>
      <c r="B67" s="697" t="str">
        <f>IF($Y$55=3," ","Nie dotyczy")</f>
        <v>Nie dotyczy</v>
      </c>
      <c r="C67" s="697"/>
      <c r="D67" s="697"/>
      <c r="E67" s="697"/>
      <c r="F67" s="697"/>
      <c r="G67" s="697"/>
      <c r="H67" s="697"/>
      <c r="I67" s="697"/>
      <c r="J67" s="697"/>
      <c r="K67" s="697"/>
      <c r="L67" s="698"/>
      <c r="M67" s="219" t="s">
        <v>1020</v>
      </c>
      <c r="N67" s="697" t="str">
        <f>IF($Y$55=3," ","Nie dotyczy")</f>
        <v>Nie dotyczy</v>
      </c>
      <c r="O67" s="697"/>
      <c r="P67" s="697"/>
      <c r="Q67" s="697"/>
      <c r="R67" s="697"/>
      <c r="S67" s="697"/>
      <c r="T67" s="697"/>
      <c r="U67" s="697"/>
      <c r="V67" s="697"/>
      <c r="W67" s="697"/>
      <c r="X67" s="697"/>
      <c r="Y67" s="697"/>
      <c r="Z67" s="697"/>
      <c r="AA67" s="697"/>
      <c r="AB67" s="697"/>
      <c r="AC67" s="697"/>
      <c r="AD67" s="697"/>
      <c r="AE67" s="697"/>
      <c r="AF67" s="697"/>
      <c r="AG67" s="698"/>
      <c r="AH67" s="694"/>
      <c r="AI67" s="694"/>
      <c r="AJ67" s="694"/>
      <c r="AK67" s="694"/>
      <c r="AL67" s="694"/>
    </row>
    <row r="68" spans="1:38" ht="31.5" customHeight="1">
      <c r="A68" s="635" t="s">
        <v>1474</v>
      </c>
      <c r="B68" s="636"/>
      <c r="C68" s="636"/>
      <c r="D68" s="636"/>
      <c r="E68" s="636"/>
      <c r="F68" s="636"/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7"/>
      <c r="Y68" s="219" t="s">
        <v>1021</v>
      </c>
      <c r="Z68" s="661"/>
      <c r="AA68" s="661"/>
      <c r="AB68" s="661"/>
      <c r="AC68" s="661"/>
      <c r="AD68" s="661"/>
      <c r="AE68" s="661"/>
      <c r="AF68" s="661"/>
      <c r="AG68" s="662"/>
      <c r="AH68" s="348"/>
      <c r="AI68" s="348"/>
      <c r="AJ68" s="348"/>
      <c r="AK68" s="348"/>
      <c r="AL68" s="348"/>
    </row>
    <row r="69" spans="1:38" ht="21" customHeight="1">
      <c r="A69" s="635" t="s">
        <v>973</v>
      </c>
      <c r="B69" s="636"/>
      <c r="C69" s="636"/>
      <c r="D69" s="636"/>
      <c r="E69" s="636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  <c r="AG69" s="637"/>
      <c r="AH69" s="694"/>
      <c r="AI69" s="694"/>
      <c r="AJ69" s="694"/>
      <c r="AK69" s="694"/>
      <c r="AL69" s="407"/>
    </row>
    <row r="70" spans="1:38" ht="16.5" customHeight="1">
      <c r="A70" s="613" t="s">
        <v>1439</v>
      </c>
      <c r="B70" s="613"/>
      <c r="C70" s="613"/>
      <c r="D70" s="613"/>
      <c r="E70" s="613"/>
      <c r="F70" s="613"/>
      <c r="G70" s="613" t="s">
        <v>203</v>
      </c>
      <c r="H70" s="613"/>
      <c r="I70" s="613"/>
      <c r="J70" s="613"/>
      <c r="K70" s="613"/>
      <c r="L70" s="613"/>
      <c r="M70" s="613" t="s">
        <v>204</v>
      </c>
      <c r="N70" s="613"/>
      <c r="O70" s="613"/>
      <c r="P70" s="613"/>
      <c r="Q70" s="613"/>
      <c r="R70" s="613" t="s">
        <v>205</v>
      </c>
      <c r="S70" s="613"/>
      <c r="T70" s="613"/>
      <c r="U70" s="613"/>
      <c r="V70" s="613"/>
      <c r="W70" s="613" t="s">
        <v>206</v>
      </c>
      <c r="X70" s="613"/>
      <c r="Y70" s="613"/>
      <c r="Z70" s="613"/>
      <c r="AA70" s="613"/>
      <c r="AB70" s="613" t="s">
        <v>202</v>
      </c>
      <c r="AC70" s="613"/>
      <c r="AD70" s="613"/>
      <c r="AE70" s="613"/>
      <c r="AF70" s="613"/>
      <c r="AG70" s="613"/>
      <c r="AH70" s="694"/>
      <c r="AI70" s="694"/>
      <c r="AJ70" s="694"/>
      <c r="AK70" s="694"/>
      <c r="AL70" s="694"/>
    </row>
    <row r="71" spans="1:38" ht="18.75" customHeight="1">
      <c r="A71" s="631" t="s">
        <v>1022</v>
      </c>
      <c r="B71" s="614"/>
      <c r="C71" s="614"/>
      <c r="D71" s="614"/>
      <c r="E71" s="614"/>
      <c r="F71" s="615"/>
      <c r="G71" s="631" t="s">
        <v>1023</v>
      </c>
      <c r="H71" s="614"/>
      <c r="I71" s="614"/>
      <c r="J71" s="614"/>
      <c r="K71" s="614"/>
      <c r="L71" s="615"/>
      <c r="M71" s="631" t="s">
        <v>1024</v>
      </c>
      <c r="N71" s="614"/>
      <c r="O71" s="614"/>
      <c r="P71" s="614"/>
      <c r="Q71" s="615"/>
      <c r="R71" s="631" t="s">
        <v>1025</v>
      </c>
      <c r="S71" s="614"/>
      <c r="T71" s="614"/>
      <c r="U71" s="614"/>
      <c r="V71" s="615"/>
      <c r="W71" s="631" t="s">
        <v>1028</v>
      </c>
      <c r="X71" s="614"/>
      <c r="Y71" s="614"/>
      <c r="Z71" s="614"/>
      <c r="AA71" s="615"/>
      <c r="AB71" s="631" t="s">
        <v>1030</v>
      </c>
      <c r="AC71" s="614"/>
      <c r="AD71" s="614"/>
      <c r="AE71" s="614"/>
      <c r="AF71" s="614"/>
      <c r="AG71" s="615"/>
      <c r="AH71" s="694"/>
      <c r="AI71" s="694"/>
      <c r="AJ71" s="694"/>
      <c r="AK71" s="694"/>
      <c r="AL71" s="694"/>
    </row>
    <row r="72" spans="1:38" ht="16.5" customHeight="1">
      <c r="A72" s="666" t="str">
        <f>IF($Z$68="nie","Nie dotyczy"," ")</f>
        <v xml:space="preserve"> </v>
      </c>
      <c r="B72" s="667"/>
      <c r="C72" s="667"/>
      <c r="D72" s="667"/>
      <c r="E72" s="667"/>
      <c r="F72" s="668"/>
      <c r="G72" s="666" t="str">
        <f>IF($Z$68="nie","Nie dotyczy"," ")</f>
        <v xml:space="preserve"> </v>
      </c>
      <c r="H72" s="667"/>
      <c r="I72" s="667"/>
      <c r="J72" s="667"/>
      <c r="K72" s="667"/>
      <c r="L72" s="668"/>
      <c r="M72" s="666" t="str">
        <f>IF($Z$68="nie","Nie dotyczy"," ")</f>
        <v xml:space="preserve"> </v>
      </c>
      <c r="N72" s="667"/>
      <c r="O72" s="667"/>
      <c r="P72" s="667"/>
      <c r="Q72" s="668"/>
      <c r="R72" s="666" t="str">
        <f>IF($Z$68="nie","Nie dotyczy"," ")</f>
        <v xml:space="preserve"> </v>
      </c>
      <c r="S72" s="667"/>
      <c r="T72" s="667"/>
      <c r="U72" s="667"/>
      <c r="V72" s="668"/>
      <c r="W72" s="666" t="str">
        <f>IF($Z$68="nie","Nie dotyczy"," ")</f>
        <v xml:space="preserve"> </v>
      </c>
      <c r="X72" s="667"/>
      <c r="Y72" s="667"/>
      <c r="Z72" s="667"/>
      <c r="AA72" s="668"/>
      <c r="AB72" s="666" t="str">
        <f>IF($Z$68="nie","Nie dotyczy"," ")</f>
        <v xml:space="preserve"> </v>
      </c>
      <c r="AC72" s="667"/>
      <c r="AD72" s="667"/>
      <c r="AE72" s="667"/>
      <c r="AF72" s="667"/>
      <c r="AG72" s="668"/>
      <c r="AH72" s="694"/>
      <c r="AI72" s="694"/>
      <c r="AJ72" s="694"/>
      <c r="AK72" s="694"/>
      <c r="AL72" s="694"/>
    </row>
    <row r="73" spans="1:38" ht="30.75" customHeight="1">
      <c r="A73" s="613" t="s">
        <v>213</v>
      </c>
      <c r="B73" s="613"/>
      <c r="C73" s="613"/>
      <c r="D73" s="613"/>
      <c r="E73" s="613"/>
      <c r="F73" s="613"/>
      <c r="G73" s="613" t="s">
        <v>214</v>
      </c>
      <c r="H73" s="613"/>
      <c r="I73" s="613"/>
      <c r="J73" s="613"/>
      <c r="K73" s="613"/>
      <c r="L73" s="613"/>
      <c r="M73" s="613" t="s">
        <v>215</v>
      </c>
      <c r="N73" s="613"/>
      <c r="O73" s="613"/>
      <c r="P73" s="613"/>
      <c r="Q73" s="613"/>
      <c r="R73" s="613" t="s">
        <v>962</v>
      </c>
      <c r="S73" s="613"/>
      <c r="T73" s="613"/>
      <c r="U73" s="613"/>
      <c r="V73" s="613"/>
      <c r="W73" s="613" t="s">
        <v>963</v>
      </c>
      <c r="X73" s="613"/>
      <c r="Y73" s="613"/>
      <c r="Z73" s="613"/>
      <c r="AA73" s="613"/>
      <c r="AB73" s="613" t="s">
        <v>964</v>
      </c>
      <c r="AC73" s="613"/>
      <c r="AD73" s="613"/>
      <c r="AE73" s="613"/>
      <c r="AF73" s="613"/>
      <c r="AG73" s="613"/>
      <c r="AH73" s="694"/>
      <c r="AI73" s="694"/>
      <c r="AJ73" s="694"/>
      <c r="AK73" s="694"/>
      <c r="AL73" s="694"/>
    </row>
    <row r="74" spans="1:38" ht="20.25" customHeight="1">
      <c r="A74" s="631" t="s">
        <v>1034</v>
      </c>
      <c r="B74" s="614"/>
      <c r="C74" s="614"/>
      <c r="D74" s="614"/>
      <c r="E74" s="614"/>
      <c r="F74" s="615"/>
      <c r="G74" s="631" t="s">
        <v>1035</v>
      </c>
      <c r="H74" s="614"/>
      <c r="I74" s="614"/>
      <c r="J74" s="614"/>
      <c r="K74" s="614"/>
      <c r="L74" s="615"/>
      <c r="M74" s="631" t="s">
        <v>1038</v>
      </c>
      <c r="N74" s="614"/>
      <c r="O74" s="614"/>
      <c r="P74" s="614"/>
      <c r="Q74" s="615"/>
      <c r="R74" s="631" t="s">
        <v>1040</v>
      </c>
      <c r="S74" s="614"/>
      <c r="T74" s="614"/>
      <c r="U74" s="614"/>
      <c r="V74" s="615"/>
      <c r="W74" s="631" t="s">
        <v>1042</v>
      </c>
      <c r="X74" s="614"/>
      <c r="Y74" s="614"/>
      <c r="Z74" s="614"/>
      <c r="AA74" s="615"/>
      <c r="AB74" s="631" t="s">
        <v>1044</v>
      </c>
      <c r="AC74" s="614"/>
      <c r="AD74" s="614"/>
      <c r="AE74" s="614"/>
      <c r="AF74" s="614"/>
      <c r="AG74" s="615"/>
      <c r="AH74" s="694"/>
      <c r="AI74" s="694"/>
      <c r="AJ74" s="694"/>
      <c r="AK74" s="694"/>
      <c r="AL74" s="694"/>
    </row>
    <row r="75" spans="1:38" ht="16.5" customHeight="1">
      <c r="A75" s="666" t="str">
        <f>IF($Z$68="nie","Nie dotyczy"," ")</f>
        <v xml:space="preserve"> </v>
      </c>
      <c r="B75" s="667"/>
      <c r="C75" s="667"/>
      <c r="D75" s="667"/>
      <c r="E75" s="667"/>
      <c r="F75" s="668"/>
      <c r="G75" s="666" t="str">
        <f>IF($Z$68="nie","Nie dotyczy"," ")</f>
        <v xml:space="preserve"> </v>
      </c>
      <c r="H75" s="667"/>
      <c r="I75" s="667"/>
      <c r="J75" s="667"/>
      <c r="K75" s="667"/>
      <c r="L75" s="668"/>
      <c r="M75" s="666" t="str">
        <f>IF($Z$68="nie","Nie dotyczy"," ")</f>
        <v xml:space="preserve"> </v>
      </c>
      <c r="N75" s="667"/>
      <c r="O75" s="667"/>
      <c r="P75" s="667"/>
      <c r="Q75" s="668"/>
      <c r="R75" s="666" t="str">
        <f>IF($Z$68="nie","Nie dotyczy"," ")</f>
        <v xml:space="preserve"> </v>
      </c>
      <c r="S75" s="667"/>
      <c r="T75" s="667"/>
      <c r="U75" s="667"/>
      <c r="V75" s="668"/>
      <c r="W75" s="666" t="str">
        <f>IF($Z$68="nie","Nie dotyczy"," ")</f>
        <v xml:space="preserve"> </v>
      </c>
      <c r="X75" s="667"/>
      <c r="Y75" s="667"/>
      <c r="Z75" s="667"/>
      <c r="AA75" s="668"/>
      <c r="AB75" s="666" t="str">
        <f>IF($Z$68="nie","Nie dotyczy"," ")</f>
        <v xml:space="preserve"> </v>
      </c>
      <c r="AC75" s="667"/>
      <c r="AD75" s="667"/>
      <c r="AE75" s="667"/>
      <c r="AF75" s="667"/>
      <c r="AG75" s="668"/>
      <c r="AH75" s="694"/>
      <c r="AI75" s="694"/>
      <c r="AJ75" s="694"/>
      <c r="AK75" s="694"/>
      <c r="AL75" s="694"/>
    </row>
    <row r="76" spans="1:38">
      <c r="S76" s="260"/>
    </row>
    <row r="77" spans="1:38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</row>
  </sheetData>
  <sheetProtection algorithmName="SHA-512" hashValue="REs1YFs2YTso7nPE9MjG09lwFzhEvrBi93v7Xwwf7eCV6s4ygKVj8+vCnQoO/MCJZHI1vWM/llAPs8vOh50g3A==" saltValue="huluSXefB9qc4968dNBxbA==" spinCount="100000" sheet="1" formatCells="0" formatRows="0"/>
  <mergeCells count="292">
    <mergeCell ref="AH26:AK28"/>
    <mergeCell ref="AH66:AH67"/>
    <mergeCell ref="AI66:AI67"/>
    <mergeCell ref="AJ66:AJ67"/>
    <mergeCell ref="AK66:AK67"/>
    <mergeCell ref="AH70:AH72"/>
    <mergeCell ref="AI70:AI72"/>
    <mergeCell ref="AJ70:AJ72"/>
    <mergeCell ref="AK70:AK72"/>
    <mergeCell ref="AH54:AH55"/>
    <mergeCell ref="AI54:AI55"/>
    <mergeCell ref="AJ54:AJ55"/>
    <mergeCell ref="AK54:AK55"/>
    <mergeCell ref="AH56:AH57"/>
    <mergeCell ref="AI56:AI57"/>
    <mergeCell ref="AJ56:AJ57"/>
    <mergeCell ref="AK56:AK57"/>
    <mergeCell ref="AH58:AH59"/>
    <mergeCell ref="AI58:AI59"/>
    <mergeCell ref="AJ58:AJ59"/>
    <mergeCell ref="AK58:AK59"/>
    <mergeCell ref="AH49:AH50"/>
    <mergeCell ref="AI49:AI50"/>
    <mergeCell ref="AJ49:AJ50"/>
    <mergeCell ref="AH73:AH75"/>
    <mergeCell ref="AI73:AI75"/>
    <mergeCell ref="AJ73:AJ75"/>
    <mergeCell ref="AK73:AK75"/>
    <mergeCell ref="AH69:AK69"/>
    <mergeCell ref="AH60:AH61"/>
    <mergeCell ref="AI60:AI61"/>
    <mergeCell ref="AJ60:AJ61"/>
    <mergeCell ref="AK60:AK61"/>
    <mergeCell ref="AH62:AH63"/>
    <mergeCell ref="AI62:AI63"/>
    <mergeCell ref="AJ62:AJ63"/>
    <mergeCell ref="AK62:AK63"/>
    <mergeCell ref="AH64:AH65"/>
    <mergeCell ref="AI64:AI65"/>
    <mergeCell ref="AJ64:AJ65"/>
    <mergeCell ref="AK64:AK65"/>
    <mergeCell ref="AK49:AK50"/>
    <mergeCell ref="AH51:AH52"/>
    <mergeCell ref="AI51:AI52"/>
    <mergeCell ref="AJ51:AJ52"/>
    <mergeCell ref="AK51:AK52"/>
    <mergeCell ref="AH53:AK53"/>
    <mergeCell ref="AK43:AK44"/>
    <mergeCell ref="AH45:AH46"/>
    <mergeCell ref="AI45:AI46"/>
    <mergeCell ref="AJ45:AJ46"/>
    <mergeCell ref="AK45:AK46"/>
    <mergeCell ref="AH47:AH48"/>
    <mergeCell ref="AI47:AI48"/>
    <mergeCell ref="AJ47:AJ48"/>
    <mergeCell ref="AK47:AK48"/>
    <mergeCell ref="AH29:AH31"/>
    <mergeCell ref="AI29:AI31"/>
    <mergeCell ref="AJ29:AJ31"/>
    <mergeCell ref="AK29:AK31"/>
    <mergeCell ref="AH32:AH34"/>
    <mergeCell ref="AI32:AI34"/>
    <mergeCell ref="AJ32:AJ34"/>
    <mergeCell ref="AK32:AK34"/>
    <mergeCell ref="AH39:AH40"/>
    <mergeCell ref="AI39:AI40"/>
    <mergeCell ref="AJ39:AJ40"/>
    <mergeCell ref="AK39:AK40"/>
    <mergeCell ref="AH36:AK38"/>
    <mergeCell ref="AH41:AH42"/>
    <mergeCell ref="AI41:AI42"/>
    <mergeCell ref="AJ41:AJ42"/>
    <mergeCell ref="AK41:AK42"/>
    <mergeCell ref="AH43:AH44"/>
    <mergeCell ref="AI43:AI44"/>
    <mergeCell ref="AJ43:AJ44"/>
    <mergeCell ref="A24:N24"/>
    <mergeCell ref="A25:N25"/>
    <mergeCell ref="A29:F29"/>
    <mergeCell ref="G29:L29"/>
    <mergeCell ref="M29:Q29"/>
    <mergeCell ref="R29:V29"/>
    <mergeCell ref="W29:AA29"/>
    <mergeCell ref="AB29:AG29"/>
    <mergeCell ref="W31:AA31"/>
    <mergeCell ref="AB31:AG31"/>
    <mergeCell ref="A34:F34"/>
    <mergeCell ref="G34:L34"/>
    <mergeCell ref="M34:Q34"/>
    <mergeCell ref="R34:V34"/>
    <mergeCell ref="W34:AA34"/>
    <mergeCell ref="AB34:AG34"/>
    <mergeCell ref="Y40:AG40"/>
    <mergeCell ref="A49:L49"/>
    <mergeCell ref="M49:X49"/>
    <mergeCell ref="Y49:AG49"/>
    <mergeCell ref="B50:L50"/>
    <mergeCell ref="N50:X50"/>
    <mergeCell ref="Z50:AG50"/>
    <mergeCell ref="A51:L51"/>
    <mergeCell ref="M51:AG51"/>
    <mergeCell ref="A30:F30"/>
    <mergeCell ref="G30:L30"/>
    <mergeCell ref="M30:Q30"/>
    <mergeCell ref="R30:V30"/>
    <mergeCell ref="W30:AA30"/>
    <mergeCell ref="AB30:AG30"/>
    <mergeCell ref="A32:F32"/>
    <mergeCell ref="G32:L32"/>
    <mergeCell ref="M32:Q32"/>
    <mergeCell ref="R32:V32"/>
    <mergeCell ref="W32:AA32"/>
    <mergeCell ref="AB32:AG32"/>
    <mergeCell ref="A31:F31"/>
    <mergeCell ref="G31:L31"/>
    <mergeCell ref="M31:Q31"/>
    <mergeCell ref="R31:V31"/>
    <mergeCell ref="B52:L52"/>
    <mergeCell ref="N52:AG52"/>
    <mergeCell ref="A53:AG53"/>
    <mergeCell ref="A60:L60"/>
    <mergeCell ref="M60:X60"/>
    <mergeCell ref="Y60:AG60"/>
    <mergeCell ref="B61:L61"/>
    <mergeCell ref="N61:X61"/>
    <mergeCell ref="Z61:AG61"/>
    <mergeCell ref="A54:AG54"/>
    <mergeCell ref="A56:L56"/>
    <mergeCell ref="M56:X56"/>
    <mergeCell ref="Y56:AG56"/>
    <mergeCell ref="B57:L57"/>
    <mergeCell ref="N57:X57"/>
    <mergeCell ref="Z57:AG57"/>
    <mergeCell ref="A55:W55"/>
    <mergeCell ref="Y55:AG55"/>
    <mergeCell ref="A58:L58"/>
    <mergeCell ref="M58:AG58"/>
    <mergeCell ref="B59:L59"/>
    <mergeCell ref="N59:AG59"/>
    <mergeCell ref="A10:N10"/>
    <mergeCell ref="A11:N11"/>
    <mergeCell ref="A12:N12"/>
    <mergeCell ref="A7:N7"/>
    <mergeCell ref="P7:AG7"/>
    <mergeCell ref="A8:N8"/>
    <mergeCell ref="A9:N9"/>
    <mergeCell ref="P9:AG9"/>
    <mergeCell ref="P8:AG8"/>
    <mergeCell ref="P10:AG10"/>
    <mergeCell ref="P11:AG11"/>
    <mergeCell ref="P12:AG12"/>
    <mergeCell ref="A4:N4"/>
    <mergeCell ref="A5:N5"/>
    <mergeCell ref="P5:AG5"/>
    <mergeCell ref="A6:N6"/>
    <mergeCell ref="P6:AG6"/>
    <mergeCell ref="A1:AG1"/>
    <mergeCell ref="A2:AG2"/>
    <mergeCell ref="A3:N3"/>
    <mergeCell ref="P3:AG3"/>
    <mergeCell ref="P4:AG4"/>
    <mergeCell ref="P14:AG14"/>
    <mergeCell ref="A15:N15"/>
    <mergeCell ref="P15:AG15"/>
    <mergeCell ref="A22:AG22"/>
    <mergeCell ref="A17:E17"/>
    <mergeCell ref="A18:E21"/>
    <mergeCell ref="F18:F21"/>
    <mergeCell ref="G18:AG21"/>
    <mergeCell ref="G17:AG17"/>
    <mergeCell ref="A33:F33"/>
    <mergeCell ref="G33:L33"/>
    <mergeCell ref="M33:Q33"/>
    <mergeCell ref="R33:V33"/>
    <mergeCell ref="W33:AA33"/>
    <mergeCell ref="AB33:AG33"/>
    <mergeCell ref="A40:W40"/>
    <mergeCell ref="B46:L46"/>
    <mergeCell ref="N46:X46"/>
    <mergeCell ref="Z46:AG46"/>
    <mergeCell ref="A35:N35"/>
    <mergeCell ref="P35:AG35"/>
    <mergeCell ref="A47:L47"/>
    <mergeCell ref="M47:AG47"/>
    <mergeCell ref="B48:L48"/>
    <mergeCell ref="N48:AG48"/>
    <mergeCell ref="A36:AG36"/>
    <mergeCell ref="A37:AG37"/>
    <mergeCell ref="A38:AG38"/>
    <mergeCell ref="A39:AG39"/>
    <mergeCell ref="A41:L41"/>
    <mergeCell ref="M41:X41"/>
    <mergeCell ref="Y41:AG41"/>
    <mergeCell ref="B42:L42"/>
    <mergeCell ref="N42:X42"/>
    <mergeCell ref="Z42:AG42"/>
    <mergeCell ref="A43:L43"/>
    <mergeCell ref="M43:AG43"/>
    <mergeCell ref="B44:L44"/>
    <mergeCell ref="N44:AG44"/>
    <mergeCell ref="A45:L45"/>
    <mergeCell ref="M45:X45"/>
    <mergeCell ref="Y45:AG45"/>
    <mergeCell ref="R70:V70"/>
    <mergeCell ref="W70:AA70"/>
    <mergeCell ref="A68:X68"/>
    <mergeCell ref="B63:L63"/>
    <mergeCell ref="N63:AG63"/>
    <mergeCell ref="M64:X64"/>
    <mergeCell ref="Y64:AG64"/>
    <mergeCell ref="B65:L65"/>
    <mergeCell ref="Z68:AG68"/>
    <mergeCell ref="N67:AG67"/>
    <mergeCell ref="A62:L62"/>
    <mergeCell ref="M62:AG62"/>
    <mergeCell ref="A71:F71"/>
    <mergeCell ref="G71:L71"/>
    <mergeCell ref="M71:Q71"/>
    <mergeCell ref="R71:V71"/>
    <mergeCell ref="W71:AA71"/>
    <mergeCell ref="AB71:AG71"/>
    <mergeCell ref="A73:F73"/>
    <mergeCell ref="G73:L73"/>
    <mergeCell ref="M73:Q73"/>
    <mergeCell ref="R73:V73"/>
    <mergeCell ref="W73:AA73"/>
    <mergeCell ref="AB73:AG73"/>
    <mergeCell ref="A72:F72"/>
    <mergeCell ref="G72:L72"/>
    <mergeCell ref="M72:Q72"/>
    <mergeCell ref="R72:V72"/>
    <mergeCell ref="W72:AA72"/>
    <mergeCell ref="AB72:AG72"/>
    <mergeCell ref="A69:AG69"/>
    <mergeCell ref="A70:F70"/>
    <mergeCell ref="G70:L70"/>
    <mergeCell ref="M70:Q70"/>
    <mergeCell ref="M75:Q75"/>
    <mergeCell ref="R75:V75"/>
    <mergeCell ref="W75:AA75"/>
    <mergeCell ref="AB75:AG75"/>
    <mergeCell ref="A74:F74"/>
    <mergeCell ref="G74:L74"/>
    <mergeCell ref="M74:Q74"/>
    <mergeCell ref="R74:V74"/>
    <mergeCell ref="W74:AA74"/>
    <mergeCell ref="AB74:AG74"/>
    <mergeCell ref="A75:F75"/>
    <mergeCell ref="G75:L75"/>
    <mergeCell ref="AH1:AK1"/>
    <mergeCell ref="AH17:AH21"/>
    <mergeCell ref="AI17:AI21"/>
    <mergeCell ref="AJ17:AJ21"/>
    <mergeCell ref="AK17:AK21"/>
    <mergeCell ref="AH22:AK23"/>
    <mergeCell ref="AB70:AG70"/>
    <mergeCell ref="Z65:AG65"/>
    <mergeCell ref="A27:AG27"/>
    <mergeCell ref="A28:AG28"/>
    <mergeCell ref="A26:AG26"/>
    <mergeCell ref="P25:AG25"/>
    <mergeCell ref="A16:N16"/>
    <mergeCell ref="P16:AG16"/>
    <mergeCell ref="A23:AG23"/>
    <mergeCell ref="P24:AG24"/>
    <mergeCell ref="A13:N13"/>
    <mergeCell ref="P13:AG13"/>
    <mergeCell ref="A14:N14"/>
    <mergeCell ref="A66:L66"/>
    <mergeCell ref="M66:AG66"/>
    <mergeCell ref="B67:L67"/>
    <mergeCell ref="A64:L64"/>
    <mergeCell ref="N65:X65"/>
    <mergeCell ref="AL17:AL21"/>
    <mergeCell ref="AL29:AL31"/>
    <mergeCell ref="AL32:AL34"/>
    <mergeCell ref="AL39:AL40"/>
    <mergeCell ref="AL41:AL42"/>
    <mergeCell ref="AL43:AL44"/>
    <mergeCell ref="AL45:AL46"/>
    <mergeCell ref="AL47:AL48"/>
    <mergeCell ref="AL49:AL50"/>
    <mergeCell ref="AL73:AL75"/>
    <mergeCell ref="AL51:AL52"/>
    <mergeCell ref="AL54:AL55"/>
    <mergeCell ref="AL56:AL57"/>
    <mergeCell ref="AL58:AL59"/>
    <mergeCell ref="AL60:AL61"/>
    <mergeCell ref="AL62:AL63"/>
    <mergeCell ref="AL64:AL65"/>
    <mergeCell ref="AL66:AL67"/>
    <mergeCell ref="AL70:AL72"/>
  </mergeCells>
  <conditionalFormatting sqref="P3:AG12 P14:AG14 P16:AG16 G17 G18:AG21 A31:AG31 A34:AG34 B42:L42 N42:X42 Z42:AG42 B44:L44 N44:AG44 B46:L46 N46:X46 Z46:AG46 B48:L48 N48:AG48 B50:L50 N50:X50 Z50:AG50 B52:L52 N52:AG52 B57:L57 N57:X57 Z57:AG57 B59:L59 N59:AG59 B61:X61 Z61:AG61 B63:L63 N63:AG63 B65:L65 N65:X65 Z65:AG65 B67:L67 N67:AG67 A72:AG72 A75:AG75 P35">
    <cfRule type="containsBlanks" dxfId="196" priority="8">
      <formula>LEN(TRIM(A3))=0</formula>
    </cfRule>
  </conditionalFormatting>
  <conditionalFormatting sqref="P24:AG25">
    <cfRule type="containsBlanks" dxfId="195" priority="5">
      <formula>LEN(TRIM(P24))=0</formula>
    </cfRule>
  </conditionalFormatting>
  <conditionalFormatting sqref="P13:AG13">
    <cfRule type="containsBlanks" dxfId="194" priority="4">
      <formula>LEN(TRIM(P13))=0</formula>
    </cfRule>
  </conditionalFormatting>
  <conditionalFormatting sqref="P15:AG15">
    <cfRule type="containsBlanks" dxfId="193" priority="3">
      <formula>LEN(TRIM(P15))=0</formula>
    </cfRule>
  </conditionalFormatting>
  <conditionalFormatting sqref="Y40:AG40 Y55:AG55">
    <cfRule type="containsBlanks" dxfId="192" priority="2">
      <formula>LEN(TRIM(Y40))=0</formula>
    </cfRule>
  </conditionalFormatting>
  <conditionalFormatting sqref="Z68:AG68">
    <cfRule type="containsBlanks" dxfId="191" priority="1">
      <formula>LEN(TRIM(Z68))=0</formula>
    </cfRule>
  </conditionalFormatting>
  <dataValidations disablePrompts="1" xWindow="388" yWindow="533" count="15">
    <dataValidation allowBlank="1" showInputMessage="1" showErrorMessage="1" prompt="W przypadku braku nr lokalu proszę wpisać n/d" sqref="M75:Q75 M34:N34 O34:O35 P34:Q34"/>
    <dataValidation type="textLength" operator="equal" allowBlank="1" showInputMessage="1" showErrorMessage="1" error="Błędna ilość znaków" prompt="Przy wisywaniu nie należy stosować myślników, spacji itp." sqref="P6:AG6">
      <formula1>10</formula1>
    </dataValidation>
    <dataValidation type="textLength" operator="equal" allowBlank="1" showInputMessage="1" showErrorMessage="1" error="Błędna ilość znaków, prawidłowa ilość znaków =9" prompt="Przy wisywaniu nie należy stosować myślników, spacji itp." sqref="P7:AG7">
      <formula1>9</formula1>
    </dataValidation>
    <dataValidation allowBlank="1" showInputMessage="1" showErrorMessage="1" prompt="W przypadku braku strony internetowej nalezy wpisać _x000a_&quot;Nie dotyczy&quot;" sqref="P35:AG35"/>
    <dataValidation type="list" allowBlank="1" showInputMessage="1" showErrorMessage="1" prompt="Wybierz z listy_x000a__x000a_Przed określeniem statusu zapoznaj się instrukcją Oświadczenia o spełnieniu kryteriów MŚP oraz wypełnij Oświadczenie" sqref="P24:AG24">
      <formula1>rodzajprzedsiebiorstwa</formula1>
    </dataValidation>
    <dataValidation type="list" allowBlank="1" showInputMessage="1" showErrorMessage="1" promptTitle="Województwo" prompt="Wybierz z listy" sqref="A31:F31">
      <formula1>wojwoj</formula1>
    </dataValidation>
    <dataValidation type="list" allowBlank="1" showInputMessage="1" showErrorMessage="1" promptTitle="Województwo" prompt="Wybierz z listy" sqref="A72:F72">
      <formula1>woj</formula1>
    </dataValidation>
    <dataValidation type="list" allowBlank="1" showInputMessage="1" showErrorMessage="1" promptTitle="Status przedsiębiorstwa" prompt="Wybierz z listy_x000a__x000a_Przed określeniem statusu zapoznaj się instrukcją Oświadczenia o spełnieniu kryteriów MŚP oraz wypełnij Oświadczenie" sqref="P25:AG25">
      <formula1>wielkoscprzedsiebiorstwa</formula1>
    </dataValidation>
    <dataValidation type="list" allowBlank="1" showInputMessage="1" showErrorMessage="1" prompt="Wybierz z listy" sqref="P13:AG13">
      <formula1>takniecz</formula1>
    </dataValidation>
    <dataValidation type="list" errorStyle="warning" allowBlank="1" showInputMessage="1" showErrorMessage="1" errorTitle="Błąd" error="Wybierz z listy" promptTitle="Forma własności" prompt="Wybierz z listy" sqref="P10:AG10">
      <formula1>formawlasnosci</formula1>
    </dataValidation>
    <dataValidation type="list" allowBlank="1" showInputMessage="1" showErrorMessage="1" promptTitle="Nazwa dokumentu rejestrowego" prompt="Wybierz z listy" sqref="P4:AG4">
      <formula1>dokrej</formula1>
    </dataValidation>
    <dataValidation type="list" errorStyle="warning" allowBlank="1" showInputMessage="1" showErrorMessage="1" errorTitle="BŁĄD" error="Wybierz PKD z listy" promptTitle="PKD" prompt="Wybierz właściwy kod PKD z listy" sqref="P11:AG12">
      <formula1>pkd</formula1>
    </dataValidation>
    <dataValidation type="list" allowBlank="1" showInputMessage="1" showErrorMessage="1" prompt="Wybierz z listy" sqref="P15:AG15 Z68:AG68">
      <formula1>taknie</formula1>
    </dataValidation>
    <dataValidation type="list" allowBlank="1" showInputMessage="1" showErrorMessage="1" promptTitle="Nazwa KKK" prompt="Wybierz z listy" sqref="G17:AG17">
      <formula1>kkk_2020</formula1>
    </dataValidation>
    <dataValidation type="list" allowBlank="1" showInputMessage="1" showErrorMessage="1" prompt="Wybierz z listy" sqref="Y40:AG40 Y55:AG55">
      <formula1>liczba</formula1>
    </dataValidation>
  </dataValidations>
  <pageMargins left="0.7" right="0.63002450980392155" top="0.80208333333333337" bottom="0.75" header="0.3" footer="0.3"/>
  <pageSetup paperSize="9" scale="97" orientation="portrait" r:id="rId1"/>
  <headerFooter>
    <oddHeader>&amp;C&amp;G</oddHeader>
    <oddFooter>&amp;RStrona &amp;P z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AS208"/>
  <sheetViews>
    <sheetView showGridLines="0" zoomScaleNormal="100" workbookViewId="0">
      <pane xSplit="33" ySplit="2" topLeftCell="AH3" activePane="bottomRight" state="frozen"/>
      <selection pane="topRight" activeCell="AH1" sqref="AH1"/>
      <selection pane="bottomLeft" activeCell="A3" sqref="A3"/>
      <selection pane="bottomRight" activeCell="P3" sqref="P3:AG3"/>
    </sheetView>
  </sheetViews>
  <sheetFormatPr defaultRowHeight="14.25"/>
  <cols>
    <col min="1" max="1" width="5.7109375" style="165" customWidth="1"/>
    <col min="2" max="14" width="2.7109375" style="165" customWidth="1"/>
    <col min="15" max="15" width="6" style="165" customWidth="1"/>
    <col min="16" max="16" width="2.7109375" style="165" customWidth="1"/>
    <col min="17" max="17" width="1.42578125" style="165" customWidth="1"/>
    <col min="18" max="18" width="2.28515625" style="165" customWidth="1"/>
    <col min="19" max="24" width="2.7109375" style="165" customWidth="1"/>
    <col min="25" max="25" width="5.85546875" style="165" customWidth="1"/>
    <col min="26" max="26" width="1.5703125" style="165" customWidth="1"/>
    <col min="27" max="28" width="2.7109375" style="165" customWidth="1"/>
    <col min="29" max="29" width="1.5703125" style="165" customWidth="1"/>
    <col min="30" max="32" width="2.7109375" style="165" customWidth="1"/>
    <col min="33" max="33" width="10.140625" style="165" customWidth="1"/>
    <col min="34" max="34" width="21.42578125" style="165" hidden="1" customWidth="1"/>
    <col min="35" max="35" width="20.42578125" style="165" hidden="1" customWidth="1"/>
    <col min="36" max="36" width="23" style="165" hidden="1" customWidth="1"/>
    <col min="37" max="38" width="19.85546875" style="165" hidden="1" customWidth="1"/>
    <col min="39" max="16384" width="9.140625" style="165"/>
  </cols>
  <sheetData>
    <row r="1" spans="1:38" s="148" customFormat="1" ht="30" customHeight="1">
      <c r="A1" s="710" t="s">
        <v>974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695" t="s">
        <v>1801</v>
      </c>
      <c r="AI1" s="695"/>
      <c r="AJ1" s="695"/>
      <c r="AK1" s="695"/>
      <c r="AL1" s="403"/>
    </row>
    <row r="2" spans="1:38" s="148" customFormat="1" ht="50.25" customHeight="1">
      <c r="A2" s="711" t="s">
        <v>975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341" t="str">
        <f>'I. Informacje ogólne o projekci'!$AH$2</f>
        <v>Ekspert od innowacyjności 1</v>
      </c>
      <c r="AI2" s="341" t="str">
        <f>'I. Informacje ogólne o projekci'!$AI$2</f>
        <v>Ekspert od innowacyjności 2</v>
      </c>
      <c r="AJ2" s="341" t="str">
        <f>'I. Informacje ogólne o projekci'!$AJ$2</f>
        <v>Ekspert od innowacyjności 3</v>
      </c>
      <c r="AK2" s="341" t="str">
        <f>'I. Informacje ogólne o projekci'!$AK$2</f>
        <v>Ekspert finansowy</v>
      </c>
      <c r="AL2" s="395" t="str">
        <f>'I. Informacje ogólne o projekci'!$AL$2</f>
        <v>Uwagi MFiPR</v>
      </c>
    </row>
    <row r="3" spans="1:38" s="148" customFormat="1" ht="24.75" customHeight="1">
      <c r="A3" s="658" t="s">
        <v>976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60"/>
      <c r="O3" s="368" t="s">
        <v>1047</v>
      </c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2"/>
      <c r="AH3" s="590"/>
      <c r="AI3" s="590"/>
      <c r="AJ3" s="590"/>
      <c r="AK3" s="590"/>
      <c r="AL3" s="590"/>
    </row>
    <row r="4" spans="1:38" s="148" customFormat="1" ht="18" customHeight="1">
      <c r="A4" s="368" t="s">
        <v>1049</v>
      </c>
      <c r="B4" s="614" t="s">
        <v>977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5"/>
      <c r="AH4" s="590"/>
      <c r="AI4" s="590"/>
      <c r="AJ4" s="590"/>
      <c r="AK4" s="590"/>
      <c r="AL4" s="590"/>
    </row>
    <row r="5" spans="1:38" s="148" customFormat="1" ht="11.25" customHeight="1">
      <c r="A5" s="620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2"/>
      <c r="AH5" s="590"/>
      <c r="AI5" s="590"/>
      <c r="AJ5" s="590"/>
      <c r="AK5" s="590"/>
      <c r="AL5" s="590"/>
    </row>
    <row r="6" spans="1:38" ht="11.25" customHeight="1">
      <c r="A6" s="620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2"/>
      <c r="AH6" s="590"/>
      <c r="AI6" s="590"/>
      <c r="AJ6" s="590"/>
      <c r="AK6" s="590"/>
      <c r="AL6" s="590"/>
    </row>
    <row r="7" spans="1:38" ht="11.25" customHeight="1">
      <c r="A7" s="620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2"/>
      <c r="AH7" s="590"/>
      <c r="AI7" s="590"/>
      <c r="AJ7" s="590"/>
      <c r="AK7" s="590"/>
      <c r="AL7" s="590"/>
    </row>
    <row r="8" spans="1:38" ht="11.25" customHeight="1">
      <c r="A8" s="620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2"/>
      <c r="AH8" s="590"/>
      <c r="AI8" s="590"/>
      <c r="AJ8" s="590"/>
      <c r="AK8" s="590"/>
      <c r="AL8" s="590"/>
    </row>
    <row r="9" spans="1:38" ht="11.25" customHeight="1">
      <c r="A9" s="620"/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2"/>
      <c r="AH9" s="590"/>
      <c r="AI9" s="590"/>
      <c r="AJ9" s="590"/>
      <c r="AK9" s="590"/>
      <c r="AL9" s="590"/>
    </row>
    <row r="10" spans="1:38" ht="11.25" customHeight="1">
      <c r="A10" s="620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2"/>
      <c r="AH10" s="590"/>
      <c r="AI10" s="590"/>
      <c r="AJ10" s="590"/>
      <c r="AK10" s="590"/>
      <c r="AL10" s="590"/>
    </row>
    <row r="11" spans="1:38" ht="11.25" customHeight="1">
      <c r="A11" s="620"/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2"/>
      <c r="AH11" s="590"/>
      <c r="AI11" s="590"/>
      <c r="AJ11" s="590"/>
      <c r="AK11" s="590"/>
      <c r="AL11" s="590"/>
    </row>
    <row r="12" spans="1:38" ht="11.25" customHeight="1">
      <c r="A12" s="620"/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2"/>
      <c r="AH12" s="590"/>
      <c r="AI12" s="590"/>
      <c r="AJ12" s="590"/>
      <c r="AK12" s="590"/>
      <c r="AL12" s="590"/>
    </row>
    <row r="13" spans="1:38" ht="11.25" customHeight="1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2"/>
      <c r="AH13" s="590"/>
      <c r="AI13" s="590"/>
      <c r="AJ13" s="590"/>
      <c r="AK13" s="590"/>
      <c r="AL13" s="590"/>
    </row>
    <row r="14" spans="1:38" ht="11.25" customHeight="1">
      <c r="A14" s="620"/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2"/>
      <c r="AH14" s="590"/>
      <c r="AI14" s="590"/>
      <c r="AJ14" s="590"/>
      <c r="AK14" s="590"/>
      <c r="AL14" s="590"/>
    </row>
    <row r="15" spans="1:38" ht="11.25" customHeight="1">
      <c r="A15" s="620"/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2"/>
      <c r="AH15" s="590"/>
      <c r="AI15" s="590"/>
      <c r="AJ15" s="590"/>
      <c r="AK15" s="590"/>
      <c r="AL15" s="590"/>
    </row>
    <row r="16" spans="1:38" ht="11.25" customHeight="1">
      <c r="A16" s="620"/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2"/>
      <c r="AH16" s="590"/>
      <c r="AI16" s="590"/>
      <c r="AJ16" s="590"/>
      <c r="AK16" s="590"/>
      <c r="AL16" s="590"/>
    </row>
    <row r="17" spans="1:38" ht="11.25" customHeight="1">
      <c r="A17" s="620"/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2"/>
      <c r="AH17" s="590"/>
      <c r="AI17" s="590"/>
      <c r="AJ17" s="590"/>
      <c r="AK17" s="590"/>
      <c r="AL17" s="590"/>
    </row>
    <row r="18" spans="1:38" ht="11.25" customHeight="1">
      <c r="A18" s="623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5"/>
      <c r="AH18" s="590"/>
      <c r="AI18" s="590"/>
      <c r="AJ18" s="590"/>
      <c r="AK18" s="590"/>
      <c r="AL18" s="590"/>
    </row>
    <row r="19" spans="1:38" s="148" customFormat="1" ht="21.75" customHeight="1">
      <c r="A19" s="705" t="s">
        <v>978</v>
      </c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7"/>
      <c r="AH19" s="590"/>
      <c r="AI19" s="590"/>
      <c r="AJ19" s="590"/>
      <c r="AK19" s="590"/>
      <c r="AL19" s="590"/>
    </row>
    <row r="20" spans="1:38" s="148" customFormat="1" ht="24.75" customHeight="1">
      <c r="A20" s="658" t="s">
        <v>979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60"/>
      <c r="O20" s="368" t="s">
        <v>1050</v>
      </c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1"/>
      <c r="AF20" s="661"/>
      <c r="AG20" s="662"/>
      <c r="AH20" s="590"/>
      <c r="AI20" s="590"/>
      <c r="AJ20" s="590"/>
      <c r="AK20" s="590"/>
      <c r="AL20" s="590"/>
    </row>
    <row r="21" spans="1:38" s="148" customFormat="1" ht="17.25" customHeight="1">
      <c r="A21" s="368" t="s">
        <v>1052</v>
      </c>
      <c r="B21" s="614" t="s">
        <v>977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5"/>
      <c r="AH21" s="590"/>
      <c r="AI21" s="590"/>
      <c r="AJ21" s="590"/>
      <c r="AK21" s="590"/>
      <c r="AL21" s="590"/>
    </row>
    <row r="22" spans="1:38" s="148" customFormat="1" ht="11.25" customHeight="1">
      <c r="A22" s="620" t="str">
        <f>IF($P$20="NIE","Nie dotyczy"," ")</f>
        <v xml:space="preserve"> 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2"/>
      <c r="AH22" s="590"/>
      <c r="AI22" s="590"/>
      <c r="AJ22" s="590"/>
      <c r="AK22" s="590"/>
      <c r="AL22" s="590"/>
    </row>
    <row r="23" spans="1:38" ht="11.25" customHeight="1">
      <c r="A23" s="620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2"/>
      <c r="AH23" s="590"/>
      <c r="AI23" s="590"/>
      <c r="AJ23" s="590"/>
      <c r="AK23" s="590"/>
      <c r="AL23" s="590"/>
    </row>
    <row r="24" spans="1:38" ht="11.25" customHeight="1">
      <c r="A24" s="620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2"/>
      <c r="AH24" s="590"/>
      <c r="AI24" s="590"/>
      <c r="AJ24" s="590"/>
      <c r="AK24" s="590"/>
      <c r="AL24" s="590"/>
    </row>
    <row r="25" spans="1:38" ht="11.25" customHeight="1">
      <c r="A25" s="620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2"/>
      <c r="AH25" s="590"/>
      <c r="AI25" s="590"/>
      <c r="AJ25" s="590"/>
      <c r="AK25" s="590"/>
      <c r="AL25" s="590"/>
    </row>
    <row r="26" spans="1:38" ht="11.25" customHeight="1">
      <c r="A26" s="620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2"/>
      <c r="AH26" s="590"/>
      <c r="AI26" s="590"/>
      <c r="AJ26" s="590"/>
      <c r="AK26" s="590"/>
      <c r="AL26" s="590"/>
    </row>
    <row r="27" spans="1:38" ht="11.25" customHeight="1">
      <c r="A27" s="620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2"/>
      <c r="AH27" s="590"/>
      <c r="AI27" s="590"/>
      <c r="AJ27" s="590"/>
      <c r="AK27" s="590"/>
      <c r="AL27" s="590"/>
    </row>
    <row r="28" spans="1:38" ht="11.25" customHeight="1">
      <c r="A28" s="620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2"/>
      <c r="AH28" s="590"/>
      <c r="AI28" s="590"/>
      <c r="AJ28" s="590"/>
      <c r="AK28" s="590"/>
      <c r="AL28" s="590"/>
    </row>
    <row r="29" spans="1:38" ht="11.25" customHeight="1">
      <c r="A29" s="620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2"/>
      <c r="AH29" s="590"/>
      <c r="AI29" s="590"/>
      <c r="AJ29" s="590"/>
      <c r="AK29" s="590"/>
      <c r="AL29" s="590"/>
    </row>
    <row r="30" spans="1:38" ht="11.25" customHeight="1">
      <c r="A30" s="620"/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2"/>
      <c r="AH30" s="590"/>
      <c r="AI30" s="590"/>
      <c r="AJ30" s="590"/>
      <c r="AK30" s="590"/>
      <c r="AL30" s="590"/>
    </row>
    <row r="31" spans="1:38" ht="11.25" customHeight="1">
      <c r="A31" s="620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2"/>
      <c r="AH31" s="590"/>
      <c r="AI31" s="590"/>
      <c r="AJ31" s="590"/>
      <c r="AK31" s="590"/>
      <c r="AL31" s="590"/>
    </row>
    <row r="32" spans="1:38" ht="11.25" customHeight="1">
      <c r="A32" s="620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2"/>
      <c r="AH32" s="590"/>
      <c r="AI32" s="590"/>
      <c r="AJ32" s="590"/>
      <c r="AK32" s="590"/>
      <c r="AL32" s="590"/>
    </row>
    <row r="33" spans="1:38" ht="11.25" customHeight="1">
      <c r="A33" s="620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2"/>
      <c r="AH33" s="590"/>
      <c r="AI33" s="590"/>
      <c r="AJ33" s="590"/>
      <c r="AK33" s="590"/>
      <c r="AL33" s="590"/>
    </row>
    <row r="34" spans="1:38" ht="11.25" customHeight="1">
      <c r="A34" s="620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2"/>
      <c r="AH34" s="590"/>
      <c r="AI34" s="590"/>
      <c r="AJ34" s="590"/>
      <c r="AK34" s="590"/>
      <c r="AL34" s="590"/>
    </row>
    <row r="35" spans="1:38" ht="11.25" customHeight="1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5"/>
      <c r="AH35" s="590"/>
      <c r="AI35" s="590"/>
      <c r="AJ35" s="590"/>
      <c r="AK35" s="590"/>
      <c r="AL35" s="590"/>
    </row>
    <row r="36" spans="1:38" s="148" customFormat="1" ht="24.75" customHeight="1">
      <c r="A36" s="658" t="s">
        <v>980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60"/>
      <c r="O36" s="368" t="s">
        <v>1053</v>
      </c>
      <c r="P36" s="661"/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2"/>
      <c r="AH36" s="590"/>
      <c r="AI36" s="590"/>
      <c r="AJ36" s="590"/>
      <c r="AK36" s="590"/>
      <c r="AL36" s="590"/>
    </row>
    <row r="37" spans="1:38" s="148" customFormat="1" ht="16.5" customHeight="1">
      <c r="A37" s="368" t="s">
        <v>1055</v>
      </c>
      <c r="B37" s="614" t="s">
        <v>977</v>
      </c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5"/>
      <c r="AH37" s="590"/>
      <c r="AI37" s="590"/>
      <c r="AJ37" s="590"/>
      <c r="AK37" s="590"/>
      <c r="AL37" s="590"/>
    </row>
    <row r="38" spans="1:38" s="148" customFormat="1" ht="11.25" customHeight="1">
      <c r="A38" s="620" t="str">
        <f>IF($P$36="NIE","Nie dotyczy"," ")</f>
        <v xml:space="preserve"> </v>
      </c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2"/>
      <c r="AH38" s="590"/>
      <c r="AI38" s="590"/>
      <c r="AJ38" s="590"/>
      <c r="AK38" s="590"/>
      <c r="AL38" s="590"/>
    </row>
    <row r="39" spans="1:38" ht="11.25" customHeight="1">
      <c r="A39" s="620"/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2"/>
      <c r="AH39" s="590"/>
      <c r="AI39" s="590"/>
      <c r="AJ39" s="590"/>
      <c r="AK39" s="590"/>
      <c r="AL39" s="590"/>
    </row>
    <row r="40" spans="1:38" ht="11.25" customHeight="1">
      <c r="A40" s="620"/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2"/>
      <c r="AH40" s="590"/>
      <c r="AI40" s="590"/>
      <c r="AJ40" s="590"/>
      <c r="AK40" s="590"/>
      <c r="AL40" s="590"/>
    </row>
    <row r="41" spans="1:38" ht="11.25" customHeight="1">
      <c r="A41" s="620"/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2"/>
      <c r="AH41" s="590"/>
      <c r="AI41" s="590"/>
      <c r="AJ41" s="590"/>
      <c r="AK41" s="590"/>
      <c r="AL41" s="590"/>
    </row>
    <row r="42" spans="1:38" ht="11.25" customHeight="1">
      <c r="A42" s="620"/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621"/>
      <c r="AF42" s="621"/>
      <c r="AG42" s="622"/>
      <c r="AH42" s="590"/>
      <c r="AI42" s="590"/>
      <c r="AJ42" s="590"/>
      <c r="AK42" s="590"/>
      <c r="AL42" s="590"/>
    </row>
    <row r="43" spans="1:38" ht="11.25" customHeight="1">
      <c r="A43" s="620"/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2"/>
      <c r="AH43" s="590"/>
      <c r="AI43" s="590"/>
      <c r="AJ43" s="590"/>
      <c r="AK43" s="590"/>
      <c r="AL43" s="590"/>
    </row>
    <row r="44" spans="1:38" ht="11.25" customHeight="1">
      <c r="A44" s="620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2"/>
      <c r="AH44" s="590"/>
      <c r="AI44" s="590"/>
      <c r="AJ44" s="590"/>
      <c r="AK44" s="590"/>
      <c r="AL44" s="590"/>
    </row>
    <row r="45" spans="1:38" ht="11.25" customHeight="1">
      <c r="A45" s="620"/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2"/>
      <c r="AH45" s="590"/>
      <c r="AI45" s="590"/>
      <c r="AJ45" s="590"/>
      <c r="AK45" s="590"/>
      <c r="AL45" s="590"/>
    </row>
    <row r="46" spans="1:38" ht="11.25" customHeight="1">
      <c r="A46" s="620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2"/>
      <c r="AH46" s="590"/>
      <c r="AI46" s="590"/>
      <c r="AJ46" s="590"/>
      <c r="AK46" s="590"/>
      <c r="AL46" s="590"/>
    </row>
    <row r="47" spans="1:38" ht="11.25" customHeight="1">
      <c r="A47" s="620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2"/>
      <c r="AH47" s="590"/>
      <c r="AI47" s="590"/>
      <c r="AJ47" s="590"/>
      <c r="AK47" s="590"/>
      <c r="AL47" s="590"/>
    </row>
    <row r="48" spans="1:38" ht="11.25" customHeight="1">
      <c r="A48" s="620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2"/>
      <c r="AH48" s="590"/>
      <c r="AI48" s="590"/>
      <c r="AJ48" s="590"/>
      <c r="AK48" s="590"/>
      <c r="AL48" s="590"/>
    </row>
    <row r="49" spans="1:38" ht="11.25" customHeight="1">
      <c r="A49" s="620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2"/>
      <c r="AH49" s="590"/>
      <c r="AI49" s="590"/>
      <c r="AJ49" s="590"/>
      <c r="AK49" s="590"/>
      <c r="AL49" s="590"/>
    </row>
    <row r="50" spans="1:38" ht="11.25" customHeight="1">
      <c r="A50" s="620"/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2"/>
      <c r="AH50" s="590"/>
      <c r="AI50" s="590"/>
      <c r="AJ50" s="590"/>
      <c r="AK50" s="590"/>
      <c r="AL50" s="590"/>
    </row>
    <row r="51" spans="1:38" ht="11.25" customHeight="1">
      <c r="A51" s="623"/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4"/>
      <c r="T51" s="624"/>
      <c r="U51" s="624"/>
      <c r="V51" s="624"/>
      <c r="W51" s="624"/>
      <c r="X51" s="624"/>
      <c r="Y51" s="624"/>
      <c r="Z51" s="624"/>
      <c r="AA51" s="624"/>
      <c r="AB51" s="624"/>
      <c r="AC51" s="624"/>
      <c r="AD51" s="624"/>
      <c r="AE51" s="624"/>
      <c r="AF51" s="624"/>
      <c r="AG51" s="625"/>
      <c r="AH51" s="590"/>
      <c r="AI51" s="590"/>
      <c r="AJ51" s="590"/>
      <c r="AK51" s="590"/>
      <c r="AL51" s="590"/>
    </row>
    <row r="52" spans="1:38" s="148" customFormat="1" ht="21.75" customHeight="1">
      <c r="A52" s="626" t="s">
        <v>1462</v>
      </c>
      <c r="B52" s="627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7"/>
      <c r="T52" s="627"/>
      <c r="U52" s="627"/>
      <c r="V52" s="627"/>
      <c r="W52" s="627"/>
      <c r="X52" s="627"/>
      <c r="Y52" s="627"/>
      <c r="Z52" s="627"/>
      <c r="AA52" s="627"/>
      <c r="AB52" s="627"/>
      <c r="AC52" s="627"/>
      <c r="AD52" s="627"/>
      <c r="AE52" s="627"/>
      <c r="AF52" s="627"/>
      <c r="AG52" s="628"/>
      <c r="AH52" s="590"/>
      <c r="AI52" s="590"/>
      <c r="AJ52" s="590"/>
      <c r="AK52" s="590"/>
      <c r="AL52" s="590"/>
    </row>
    <row r="53" spans="1:38" s="148" customFormat="1" ht="13.5" customHeight="1">
      <c r="A53" s="719" t="s">
        <v>1056</v>
      </c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1"/>
      <c r="V53" s="651"/>
      <c r="W53" s="651"/>
      <c r="X53" s="651"/>
      <c r="Y53" s="651"/>
      <c r="Z53" s="651"/>
      <c r="AA53" s="651"/>
      <c r="AB53" s="651"/>
      <c r="AC53" s="651"/>
      <c r="AD53" s="651"/>
      <c r="AE53" s="651"/>
      <c r="AF53" s="651"/>
      <c r="AG53" s="652"/>
      <c r="AH53" s="590"/>
      <c r="AI53" s="590"/>
      <c r="AJ53" s="590"/>
      <c r="AK53" s="590"/>
      <c r="AL53" s="590"/>
    </row>
    <row r="54" spans="1:38" ht="11.25" customHeight="1">
      <c r="A54" s="720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2"/>
      <c r="AH54" s="590"/>
      <c r="AI54" s="590"/>
      <c r="AJ54" s="590"/>
      <c r="AK54" s="590"/>
      <c r="AL54" s="590"/>
    </row>
    <row r="55" spans="1:38" ht="11.25" customHeight="1">
      <c r="A55" s="720"/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  <c r="AA55" s="621"/>
      <c r="AB55" s="621"/>
      <c r="AC55" s="621"/>
      <c r="AD55" s="621"/>
      <c r="AE55" s="621"/>
      <c r="AF55" s="621"/>
      <c r="AG55" s="622"/>
      <c r="AH55" s="590"/>
      <c r="AI55" s="590"/>
      <c r="AJ55" s="590"/>
      <c r="AK55" s="590"/>
      <c r="AL55" s="590"/>
    </row>
    <row r="56" spans="1:38" ht="11.25" customHeight="1">
      <c r="A56" s="720"/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2"/>
      <c r="AH56" s="590"/>
      <c r="AI56" s="590"/>
      <c r="AJ56" s="590"/>
      <c r="AK56" s="590"/>
      <c r="AL56" s="590"/>
    </row>
    <row r="57" spans="1:38" ht="11.25" customHeight="1">
      <c r="A57" s="720"/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2"/>
      <c r="AH57" s="590"/>
      <c r="AI57" s="590"/>
      <c r="AJ57" s="590"/>
      <c r="AK57" s="590"/>
      <c r="AL57" s="590"/>
    </row>
    <row r="58" spans="1:38" ht="11.25" customHeight="1">
      <c r="A58" s="720"/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2"/>
      <c r="AH58" s="590"/>
      <c r="AI58" s="590"/>
      <c r="AJ58" s="590"/>
      <c r="AK58" s="590"/>
      <c r="AL58" s="590"/>
    </row>
    <row r="59" spans="1:38" ht="11.25" customHeight="1">
      <c r="A59" s="720"/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2"/>
      <c r="AH59" s="590"/>
      <c r="AI59" s="590"/>
      <c r="AJ59" s="590"/>
      <c r="AK59" s="590"/>
      <c r="AL59" s="590"/>
    </row>
    <row r="60" spans="1:38" ht="11.25" customHeight="1">
      <c r="A60" s="720"/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  <c r="AG60" s="622"/>
      <c r="AH60" s="590"/>
      <c r="AI60" s="590"/>
      <c r="AJ60" s="590"/>
      <c r="AK60" s="590"/>
      <c r="AL60" s="590"/>
    </row>
    <row r="61" spans="1:38" ht="11.25" customHeight="1">
      <c r="A61" s="720"/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2"/>
      <c r="AH61" s="590"/>
      <c r="AI61" s="590"/>
      <c r="AJ61" s="590"/>
      <c r="AK61" s="590"/>
      <c r="AL61" s="590"/>
    </row>
    <row r="62" spans="1:38" ht="11.25" customHeight="1">
      <c r="A62" s="720"/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2"/>
      <c r="AH62" s="590"/>
      <c r="AI62" s="590"/>
      <c r="AJ62" s="590"/>
      <c r="AK62" s="590"/>
      <c r="AL62" s="590"/>
    </row>
    <row r="63" spans="1:38" ht="11.25" customHeight="1">
      <c r="A63" s="720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2"/>
      <c r="AH63" s="590"/>
      <c r="AI63" s="590"/>
      <c r="AJ63" s="590"/>
      <c r="AK63" s="590"/>
      <c r="AL63" s="590"/>
    </row>
    <row r="64" spans="1:38" ht="11.25" customHeight="1">
      <c r="A64" s="720"/>
      <c r="B64" s="621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21"/>
      <c r="AA64" s="621"/>
      <c r="AB64" s="621"/>
      <c r="AC64" s="621"/>
      <c r="AD64" s="621"/>
      <c r="AE64" s="621"/>
      <c r="AF64" s="621"/>
      <c r="AG64" s="622"/>
      <c r="AH64" s="590"/>
      <c r="AI64" s="590"/>
      <c r="AJ64" s="590"/>
      <c r="AK64" s="590"/>
      <c r="AL64" s="590"/>
    </row>
    <row r="65" spans="1:38" ht="11.25" customHeight="1">
      <c r="A65" s="720"/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2"/>
      <c r="AH65" s="590"/>
      <c r="AI65" s="590"/>
      <c r="AJ65" s="590"/>
      <c r="AK65" s="590"/>
      <c r="AL65" s="590"/>
    </row>
    <row r="66" spans="1:38" ht="11.25" customHeight="1">
      <c r="A66" s="721"/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5"/>
      <c r="AH66" s="590"/>
      <c r="AI66" s="590"/>
      <c r="AJ66" s="590"/>
      <c r="AK66" s="590"/>
      <c r="AL66" s="590"/>
    </row>
    <row r="67" spans="1:38" s="148" customFormat="1" ht="15">
      <c r="A67" s="545"/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94"/>
      <c r="AI67" s="595"/>
      <c r="AJ67" s="595"/>
      <c r="AK67" s="596"/>
      <c r="AL67" s="399"/>
    </row>
    <row r="68" spans="1:38" s="148" customFormat="1" ht="18.75" customHeight="1">
      <c r="A68" s="618" t="s">
        <v>998</v>
      </c>
      <c r="B68" s="618"/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18"/>
      <c r="AH68" s="597"/>
      <c r="AI68" s="598"/>
      <c r="AJ68" s="598"/>
      <c r="AK68" s="599"/>
      <c r="AL68" s="399"/>
    </row>
    <row r="69" spans="1:38" s="148" customFormat="1" ht="13.5" customHeight="1">
      <c r="A69" s="685"/>
      <c r="B69" s="685"/>
      <c r="C69" s="685"/>
      <c r="D69" s="685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85"/>
      <c r="W69" s="685"/>
      <c r="X69" s="685"/>
      <c r="Y69" s="685"/>
      <c r="Z69" s="685"/>
      <c r="AA69" s="685"/>
      <c r="AB69" s="685"/>
      <c r="AC69" s="685"/>
      <c r="AD69" s="685"/>
      <c r="AE69" s="685"/>
      <c r="AF69" s="685"/>
      <c r="AG69" s="685"/>
      <c r="AH69" s="600"/>
      <c r="AI69" s="601"/>
      <c r="AJ69" s="601"/>
      <c r="AK69" s="602"/>
      <c r="AL69" s="399"/>
    </row>
    <row r="70" spans="1:38" s="148" customFormat="1" ht="52.5" customHeight="1">
      <c r="A70" s="658" t="s">
        <v>999</v>
      </c>
      <c r="B70" s="659"/>
      <c r="C70" s="659"/>
      <c r="D70" s="659"/>
      <c r="E70" s="659"/>
      <c r="F70" s="659"/>
      <c r="G70" s="659"/>
      <c r="H70" s="659"/>
      <c r="I70" s="659"/>
      <c r="J70" s="659"/>
      <c r="K70" s="659"/>
      <c r="L70" s="659"/>
      <c r="M70" s="659"/>
      <c r="N70" s="660"/>
      <c r="O70" s="368" t="s">
        <v>1065</v>
      </c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61"/>
      <c r="AF70" s="661"/>
      <c r="AG70" s="662"/>
      <c r="AH70" s="590"/>
      <c r="AI70" s="590"/>
      <c r="AJ70" s="590"/>
      <c r="AK70" s="590"/>
      <c r="AL70" s="590"/>
    </row>
    <row r="71" spans="1:38" s="148" customFormat="1" ht="19.5" customHeight="1">
      <c r="A71" s="368" t="s">
        <v>1066</v>
      </c>
      <c r="B71" s="614" t="s">
        <v>977</v>
      </c>
      <c r="C71" s="614"/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5"/>
      <c r="AH71" s="590"/>
      <c r="AI71" s="590"/>
      <c r="AJ71" s="590"/>
      <c r="AK71" s="590"/>
      <c r="AL71" s="590"/>
    </row>
    <row r="72" spans="1:38" s="148" customFormat="1" ht="11.25" customHeight="1">
      <c r="A72" s="620"/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2"/>
      <c r="AH72" s="590"/>
      <c r="AI72" s="590"/>
      <c r="AJ72" s="590"/>
      <c r="AK72" s="590"/>
      <c r="AL72" s="590"/>
    </row>
    <row r="73" spans="1:38" ht="11.25" customHeight="1">
      <c r="A73" s="620"/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  <c r="Y73" s="621"/>
      <c r="Z73" s="621"/>
      <c r="AA73" s="621"/>
      <c r="AB73" s="621"/>
      <c r="AC73" s="621"/>
      <c r="AD73" s="621"/>
      <c r="AE73" s="621"/>
      <c r="AF73" s="621"/>
      <c r="AG73" s="622"/>
      <c r="AH73" s="590"/>
      <c r="AI73" s="590"/>
      <c r="AJ73" s="590"/>
      <c r="AK73" s="590"/>
      <c r="AL73" s="590"/>
    </row>
    <row r="74" spans="1:38" ht="11.25" customHeight="1">
      <c r="A74" s="620"/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2"/>
      <c r="AH74" s="590"/>
      <c r="AI74" s="590"/>
      <c r="AJ74" s="590"/>
      <c r="AK74" s="590"/>
      <c r="AL74" s="590"/>
    </row>
    <row r="75" spans="1:38" ht="11.25" customHeight="1">
      <c r="A75" s="620"/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2"/>
      <c r="AH75" s="590"/>
      <c r="AI75" s="590"/>
      <c r="AJ75" s="590"/>
      <c r="AK75" s="590"/>
      <c r="AL75" s="590"/>
    </row>
    <row r="76" spans="1:38" ht="11.25" customHeight="1">
      <c r="A76" s="620"/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2"/>
      <c r="AH76" s="590"/>
      <c r="AI76" s="590"/>
      <c r="AJ76" s="590"/>
      <c r="AK76" s="590"/>
      <c r="AL76" s="590"/>
    </row>
    <row r="77" spans="1:38" ht="11.25" customHeight="1">
      <c r="A77" s="620"/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622"/>
      <c r="AH77" s="590"/>
      <c r="AI77" s="590"/>
      <c r="AJ77" s="590"/>
      <c r="AK77" s="590"/>
      <c r="AL77" s="590"/>
    </row>
    <row r="78" spans="1:38" ht="11.25" customHeight="1">
      <c r="A78" s="620"/>
      <c r="B78" s="621"/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1"/>
      <c r="T78" s="621"/>
      <c r="U78" s="621"/>
      <c r="V78" s="621"/>
      <c r="W78" s="621"/>
      <c r="X78" s="621"/>
      <c r="Y78" s="621"/>
      <c r="Z78" s="621"/>
      <c r="AA78" s="621"/>
      <c r="AB78" s="621"/>
      <c r="AC78" s="621"/>
      <c r="AD78" s="621"/>
      <c r="AE78" s="621"/>
      <c r="AF78" s="621"/>
      <c r="AG78" s="622"/>
      <c r="AH78" s="590"/>
      <c r="AI78" s="590"/>
      <c r="AJ78" s="590"/>
      <c r="AK78" s="590"/>
      <c r="AL78" s="590"/>
    </row>
    <row r="79" spans="1:38" ht="11.25" customHeight="1">
      <c r="A79" s="620"/>
      <c r="B79" s="621"/>
      <c r="C79" s="621"/>
      <c r="D79" s="621"/>
      <c r="E79" s="621"/>
      <c r="F79" s="621"/>
      <c r="G79" s="621"/>
      <c r="H79" s="621"/>
      <c r="I79" s="621"/>
      <c r="J79" s="621"/>
      <c r="K79" s="621"/>
      <c r="L79" s="621"/>
      <c r="M79" s="621"/>
      <c r="N79" s="621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1"/>
      <c r="AD79" s="621"/>
      <c r="AE79" s="621"/>
      <c r="AF79" s="621"/>
      <c r="AG79" s="622"/>
      <c r="AH79" s="590"/>
      <c r="AI79" s="590"/>
      <c r="AJ79" s="590"/>
      <c r="AK79" s="590"/>
      <c r="AL79" s="590"/>
    </row>
    <row r="80" spans="1:38" ht="11.25" customHeight="1">
      <c r="A80" s="620"/>
      <c r="B80" s="621"/>
      <c r="C80" s="621"/>
      <c r="D80" s="621"/>
      <c r="E80" s="621"/>
      <c r="F80" s="621"/>
      <c r="G80" s="621"/>
      <c r="H80" s="621"/>
      <c r="I80" s="621"/>
      <c r="J80" s="621"/>
      <c r="K80" s="621"/>
      <c r="L80" s="621"/>
      <c r="M80" s="621"/>
      <c r="N80" s="621"/>
      <c r="O80" s="621"/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2"/>
      <c r="AH80" s="590"/>
      <c r="AI80" s="590"/>
      <c r="AJ80" s="590"/>
      <c r="AK80" s="590"/>
      <c r="AL80" s="590"/>
    </row>
    <row r="81" spans="1:38" ht="11.25" customHeight="1">
      <c r="A81" s="620"/>
      <c r="B81" s="621"/>
      <c r="C81" s="621"/>
      <c r="D81" s="621"/>
      <c r="E81" s="621"/>
      <c r="F81" s="621"/>
      <c r="G81" s="621"/>
      <c r="H81" s="621"/>
      <c r="I81" s="621"/>
      <c r="J81" s="621"/>
      <c r="K81" s="621"/>
      <c r="L81" s="621"/>
      <c r="M81" s="621"/>
      <c r="N81" s="621"/>
      <c r="O81" s="621"/>
      <c r="P81" s="621"/>
      <c r="Q81" s="621"/>
      <c r="R81" s="621"/>
      <c r="S81" s="621"/>
      <c r="T81" s="621"/>
      <c r="U81" s="621"/>
      <c r="V81" s="621"/>
      <c r="W81" s="621"/>
      <c r="X81" s="621"/>
      <c r="Y81" s="621"/>
      <c r="Z81" s="621"/>
      <c r="AA81" s="621"/>
      <c r="AB81" s="621"/>
      <c r="AC81" s="621"/>
      <c r="AD81" s="621"/>
      <c r="AE81" s="621"/>
      <c r="AF81" s="621"/>
      <c r="AG81" s="622"/>
      <c r="AH81" s="590"/>
      <c r="AI81" s="590"/>
      <c r="AJ81" s="590"/>
      <c r="AK81" s="590"/>
      <c r="AL81" s="590"/>
    </row>
    <row r="82" spans="1:38" ht="11.25" customHeight="1">
      <c r="A82" s="620"/>
      <c r="B82" s="621"/>
      <c r="C82" s="621"/>
      <c r="D82" s="621"/>
      <c r="E82" s="621"/>
      <c r="F82" s="621"/>
      <c r="G82" s="621"/>
      <c r="H82" s="621"/>
      <c r="I82" s="621"/>
      <c r="J82" s="621"/>
      <c r="K82" s="621"/>
      <c r="L82" s="621"/>
      <c r="M82" s="621"/>
      <c r="N82" s="621"/>
      <c r="O82" s="621"/>
      <c r="P82" s="621"/>
      <c r="Q82" s="621"/>
      <c r="R82" s="621"/>
      <c r="S82" s="621"/>
      <c r="T82" s="621"/>
      <c r="U82" s="621"/>
      <c r="V82" s="621"/>
      <c r="W82" s="621"/>
      <c r="X82" s="621"/>
      <c r="Y82" s="621"/>
      <c r="Z82" s="621"/>
      <c r="AA82" s="621"/>
      <c r="AB82" s="621"/>
      <c r="AC82" s="621"/>
      <c r="AD82" s="621"/>
      <c r="AE82" s="621"/>
      <c r="AF82" s="621"/>
      <c r="AG82" s="622"/>
      <c r="AH82" s="590"/>
      <c r="AI82" s="590"/>
      <c r="AJ82" s="590"/>
      <c r="AK82" s="590"/>
      <c r="AL82" s="590"/>
    </row>
    <row r="83" spans="1:38" ht="11.25" customHeight="1">
      <c r="A83" s="620"/>
      <c r="B83" s="621"/>
      <c r="C83" s="621"/>
      <c r="D83" s="621"/>
      <c r="E83" s="621"/>
      <c r="F83" s="621"/>
      <c r="G83" s="621"/>
      <c r="H83" s="621"/>
      <c r="I83" s="621"/>
      <c r="J83" s="621"/>
      <c r="K83" s="621"/>
      <c r="L83" s="621"/>
      <c r="M83" s="621"/>
      <c r="N83" s="621"/>
      <c r="O83" s="621"/>
      <c r="P83" s="621"/>
      <c r="Q83" s="621"/>
      <c r="R83" s="621"/>
      <c r="S83" s="621"/>
      <c r="T83" s="621"/>
      <c r="U83" s="621"/>
      <c r="V83" s="621"/>
      <c r="W83" s="621"/>
      <c r="X83" s="621"/>
      <c r="Y83" s="621"/>
      <c r="Z83" s="621"/>
      <c r="AA83" s="621"/>
      <c r="AB83" s="621"/>
      <c r="AC83" s="621"/>
      <c r="AD83" s="621"/>
      <c r="AE83" s="621"/>
      <c r="AF83" s="621"/>
      <c r="AG83" s="622"/>
      <c r="AH83" s="590"/>
      <c r="AI83" s="590"/>
      <c r="AJ83" s="590"/>
      <c r="AK83" s="590"/>
      <c r="AL83" s="590"/>
    </row>
    <row r="84" spans="1:38" ht="11.25" customHeight="1">
      <c r="A84" s="620"/>
      <c r="B84" s="621"/>
      <c r="C84" s="621"/>
      <c r="D84" s="621"/>
      <c r="E84" s="621"/>
      <c r="F84" s="621"/>
      <c r="G84" s="621"/>
      <c r="H84" s="621"/>
      <c r="I84" s="621"/>
      <c r="J84" s="621"/>
      <c r="K84" s="621"/>
      <c r="L84" s="621"/>
      <c r="M84" s="621"/>
      <c r="N84" s="621"/>
      <c r="O84" s="621"/>
      <c r="P84" s="621"/>
      <c r="Q84" s="621"/>
      <c r="R84" s="621"/>
      <c r="S84" s="621"/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2"/>
      <c r="AH84" s="590"/>
      <c r="AI84" s="590"/>
      <c r="AJ84" s="590"/>
      <c r="AK84" s="590"/>
      <c r="AL84" s="590"/>
    </row>
    <row r="85" spans="1:38" ht="11.25" customHeight="1">
      <c r="A85" s="623"/>
      <c r="B85" s="624"/>
      <c r="C85" s="624"/>
      <c r="D85" s="624"/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624"/>
      <c r="Z85" s="624"/>
      <c r="AA85" s="624"/>
      <c r="AB85" s="624"/>
      <c r="AC85" s="624"/>
      <c r="AD85" s="624"/>
      <c r="AE85" s="624"/>
      <c r="AF85" s="624"/>
      <c r="AG85" s="625"/>
      <c r="AH85" s="590"/>
      <c r="AI85" s="590"/>
      <c r="AJ85" s="590"/>
      <c r="AK85" s="590"/>
      <c r="AL85" s="590"/>
    </row>
    <row r="86" spans="1:38" s="148" customFormat="1" ht="80.25" customHeight="1">
      <c r="A86" s="658" t="s">
        <v>1000</v>
      </c>
      <c r="B86" s="659"/>
      <c r="C86" s="659"/>
      <c r="D86" s="659"/>
      <c r="E86" s="659"/>
      <c r="F86" s="659"/>
      <c r="G86" s="659"/>
      <c r="H86" s="659"/>
      <c r="I86" s="659"/>
      <c r="J86" s="659"/>
      <c r="K86" s="659"/>
      <c r="L86" s="659"/>
      <c r="M86" s="659"/>
      <c r="N86" s="660"/>
      <c r="O86" s="368" t="s">
        <v>1836</v>
      </c>
      <c r="P86" s="661"/>
      <c r="Q86" s="661"/>
      <c r="R86" s="661"/>
      <c r="S86" s="661"/>
      <c r="T86" s="661"/>
      <c r="U86" s="661"/>
      <c r="V86" s="661"/>
      <c r="W86" s="661"/>
      <c r="X86" s="661"/>
      <c r="Y86" s="661"/>
      <c r="Z86" s="661"/>
      <c r="AA86" s="661"/>
      <c r="AB86" s="661"/>
      <c r="AC86" s="661"/>
      <c r="AD86" s="661"/>
      <c r="AE86" s="661"/>
      <c r="AF86" s="661"/>
      <c r="AG86" s="662"/>
      <c r="AH86" s="590"/>
      <c r="AI86" s="590"/>
      <c r="AJ86" s="590"/>
      <c r="AK86" s="590"/>
      <c r="AL86" s="590"/>
    </row>
    <row r="87" spans="1:38" s="148" customFormat="1" ht="18" customHeight="1">
      <c r="A87" s="368" t="s">
        <v>1067</v>
      </c>
      <c r="B87" s="614" t="s">
        <v>977</v>
      </c>
      <c r="C87" s="614"/>
      <c r="D87" s="614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614"/>
      <c r="R87" s="614"/>
      <c r="S87" s="614"/>
      <c r="T87" s="614"/>
      <c r="U87" s="614"/>
      <c r="V87" s="614"/>
      <c r="W87" s="614"/>
      <c r="X87" s="614"/>
      <c r="Y87" s="614"/>
      <c r="Z87" s="614"/>
      <c r="AA87" s="614"/>
      <c r="AB87" s="614"/>
      <c r="AC87" s="614"/>
      <c r="AD87" s="614"/>
      <c r="AE87" s="614"/>
      <c r="AF87" s="614"/>
      <c r="AG87" s="615"/>
      <c r="AH87" s="590"/>
      <c r="AI87" s="590"/>
      <c r="AJ87" s="590"/>
      <c r="AK87" s="590"/>
      <c r="AL87" s="590"/>
    </row>
    <row r="88" spans="1:38" s="148" customFormat="1" ht="11.25" customHeight="1">
      <c r="A88" s="620"/>
      <c r="B88" s="621"/>
      <c r="C88" s="621"/>
      <c r="D88" s="621"/>
      <c r="E88" s="621"/>
      <c r="F88" s="621"/>
      <c r="G88" s="621"/>
      <c r="H88" s="621"/>
      <c r="I88" s="621"/>
      <c r="J88" s="621"/>
      <c r="K88" s="621"/>
      <c r="L88" s="621"/>
      <c r="M88" s="621"/>
      <c r="N88" s="621"/>
      <c r="O88" s="621"/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1"/>
      <c r="AD88" s="621"/>
      <c r="AE88" s="621"/>
      <c r="AF88" s="621"/>
      <c r="AG88" s="622"/>
      <c r="AH88" s="590"/>
      <c r="AI88" s="590"/>
      <c r="AJ88" s="590"/>
      <c r="AK88" s="590"/>
      <c r="AL88" s="590"/>
    </row>
    <row r="89" spans="1:38" ht="11.25" customHeight="1">
      <c r="A89" s="620"/>
      <c r="B89" s="621"/>
      <c r="C89" s="621"/>
      <c r="D89" s="621"/>
      <c r="E89" s="621"/>
      <c r="F89" s="621"/>
      <c r="G89" s="621"/>
      <c r="H89" s="621"/>
      <c r="I89" s="621"/>
      <c r="J89" s="621"/>
      <c r="K89" s="621"/>
      <c r="L89" s="621"/>
      <c r="M89" s="621"/>
      <c r="N89" s="621"/>
      <c r="O89" s="621"/>
      <c r="P89" s="621"/>
      <c r="Q89" s="621"/>
      <c r="R89" s="621"/>
      <c r="S89" s="621"/>
      <c r="T89" s="621"/>
      <c r="U89" s="621"/>
      <c r="V89" s="621"/>
      <c r="W89" s="621"/>
      <c r="X89" s="621"/>
      <c r="Y89" s="621"/>
      <c r="Z89" s="621"/>
      <c r="AA89" s="621"/>
      <c r="AB89" s="621"/>
      <c r="AC89" s="621"/>
      <c r="AD89" s="621"/>
      <c r="AE89" s="621"/>
      <c r="AF89" s="621"/>
      <c r="AG89" s="622"/>
      <c r="AH89" s="590"/>
      <c r="AI89" s="590"/>
      <c r="AJ89" s="590"/>
      <c r="AK89" s="590"/>
      <c r="AL89" s="590"/>
    </row>
    <row r="90" spans="1:38" ht="11.25" customHeight="1">
      <c r="A90" s="620"/>
      <c r="B90" s="621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2"/>
      <c r="AH90" s="590"/>
      <c r="AI90" s="590"/>
      <c r="AJ90" s="590"/>
      <c r="AK90" s="590"/>
      <c r="AL90" s="590"/>
    </row>
    <row r="91" spans="1:38" ht="11.25" customHeight="1">
      <c r="A91" s="620"/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2"/>
      <c r="AH91" s="590"/>
      <c r="AI91" s="590"/>
      <c r="AJ91" s="590"/>
      <c r="AK91" s="590"/>
      <c r="AL91" s="590"/>
    </row>
    <row r="92" spans="1:38" ht="11.25" customHeight="1">
      <c r="A92" s="620"/>
      <c r="B92" s="621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621"/>
      <c r="Q92" s="621"/>
      <c r="R92" s="621"/>
      <c r="S92" s="621"/>
      <c r="T92" s="621"/>
      <c r="U92" s="621"/>
      <c r="V92" s="621"/>
      <c r="W92" s="621"/>
      <c r="X92" s="621"/>
      <c r="Y92" s="621"/>
      <c r="Z92" s="621"/>
      <c r="AA92" s="621"/>
      <c r="AB92" s="621"/>
      <c r="AC92" s="621"/>
      <c r="AD92" s="621"/>
      <c r="AE92" s="621"/>
      <c r="AF92" s="621"/>
      <c r="AG92" s="622"/>
      <c r="AH92" s="590"/>
      <c r="AI92" s="590"/>
      <c r="AJ92" s="590"/>
      <c r="AK92" s="590"/>
      <c r="AL92" s="590"/>
    </row>
    <row r="93" spans="1:38" ht="11.25" customHeight="1">
      <c r="A93" s="620"/>
      <c r="B93" s="621"/>
      <c r="C93" s="621"/>
      <c r="D93" s="621"/>
      <c r="E93" s="621"/>
      <c r="F93" s="621"/>
      <c r="G93" s="621"/>
      <c r="H93" s="621"/>
      <c r="I93" s="621"/>
      <c r="J93" s="621"/>
      <c r="K93" s="621"/>
      <c r="L93" s="621"/>
      <c r="M93" s="621"/>
      <c r="N93" s="621"/>
      <c r="O93" s="621"/>
      <c r="P93" s="621"/>
      <c r="Q93" s="621"/>
      <c r="R93" s="621"/>
      <c r="S93" s="621"/>
      <c r="T93" s="621"/>
      <c r="U93" s="621"/>
      <c r="V93" s="621"/>
      <c r="W93" s="621"/>
      <c r="X93" s="621"/>
      <c r="Y93" s="621"/>
      <c r="Z93" s="621"/>
      <c r="AA93" s="621"/>
      <c r="AB93" s="621"/>
      <c r="AC93" s="621"/>
      <c r="AD93" s="621"/>
      <c r="AE93" s="621"/>
      <c r="AF93" s="621"/>
      <c r="AG93" s="622"/>
      <c r="AH93" s="590"/>
      <c r="AI93" s="590"/>
      <c r="AJ93" s="590"/>
      <c r="AK93" s="590"/>
      <c r="AL93" s="590"/>
    </row>
    <row r="94" spans="1:38" ht="11.25" customHeight="1">
      <c r="A94" s="620"/>
      <c r="B94" s="621"/>
      <c r="C94" s="621"/>
      <c r="D94" s="621"/>
      <c r="E94" s="621"/>
      <c r="F94" s="621"/>
      <c r="G94" s="621"/>
      <c r="H94" s="621"/>
      <c r="I94" s="621"/>
      <c r="J94" s="621"/>
      <c r="K94" s="621"/>
      <c r="L94" s="621"/>
      <c r="M94" s="621"/>
      <c r="N94" s="621"/>
      <c r="O94" s="621"/>
      <c r="P94" s="621"/>
      <c r="Q94" s="621"/>
      <c r="R94" s="621"/>
      <c r="S94" s="621"/>
      <c r="T94" s="621"/>
      <c r="U94" s="621"/>
      <c r="V94" s="621"/>
      <c r="W94" s="621"/>
      <c r="X94" s="621"/>
      <c r="Y94" s="621"/>
      <c r="Z94" s="621"/>
      <c r="AA94" s="621"/>
      <c r="AB94" s="621"/>
      <c r="AC94" s="621"/>
      <c r="AD94" s="621"/>
      <c r="AE94" s="621"/>
      <c r="AF94" s="621"/>
      <c r="AG94" s="622"/>
      <c r="AH94" s="590"/>
      <c r="AI94" s="590"/>
      <c r="AJ94" s="590"/>
      <c r="AK94" s="590"/>
      <c r="AL94" s="590"/>
    </row>
    <row r="95" spans="1:38" ht="11.25" customHeight="1">
      <c r="A95" s="620"/>
      <c r="B95" s="621"/>
      <c r="C95" s="621"/>
      <c r="D95" s="621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621"/>
      <c r="Q95" s="621"/>
      <c r="R95" s="621"/>
      <c r="S95" s="621"/>
      <c r="T95" s="621"/>
      <c r="U95" s="621"/>
      <c r="V95" s="621"/>
      <c r="W95" s="621"/>
      <c r="X95" s="621"/>
      <c r="Y95" s="621"/>
      <c r="Z95" s="621"/>
      <c r="AA95" s="621"/>
      <c r="AB95" s="621"/>
      <c r="AC95" s="621"/>
      <c r="AD95" s="621"/>
      <c r="AE95" s="621"/>
      <c r="AF95" s="621"/>
      <c r="AG95" s="622"/>
      <c r="AH95" s="590"/>
      <c r="AI95" s="590"/>
      <c r="AJ95" s="590"/>
      <c r="AK95" s="590"/>
      <c r="AL95" s="590"/>
    </row>
    <row r="96" spans="1:38" ht="11.25" customHeight="1">
      <c r="A96" s="620"/>
      <c r="B96" s="621"/>
      <c r="C96" s="621"/>
      <c r="D96" s="621"/>
      <c r="E96" s="621"/>
      <c r="F96" s="621"/>
      <c r="G96" s="621"/>
      <c r="H96" s="621"/>
      <c r="I96" s="621"/>
      <c r="J96" s="621"/>
      <c r="K96" s="621"/>
      <c r="L96" s="621"/>
      <c r="M96" s="621"/>
      <c r="N96" s="621"/>
      <c r="O96" s="621"/>
      <c r="P96" s="621"/>
      <c r="Q96" s="621"/>
      <c r="R96" s="621"/>
      <c r="S96" s="621"/>
      <c r="T96" s="621"/>
      <c r="U96" s="621"/>
      <c r="V96" s="621"/>
      <c r="W96" s="621"/>
      <c r="X96" s="621"/>
      <c r="Y96" s="621"/>
      <c r="Z96" s="621"/>
      <c r="AA96" s="621"/>
      <c r="AB96" s="621"/>
      <c r="AC96" s="621"/>
      <c r="AD96" s="621"/>
      <c r="AE96" s="621"/>
      <c r="AF96" s="621"/>
      <c r="AG96" s="622"/>
      <c r="AH96" s="590"/>
      <c r="AI96" s="590"/>
      <c r="AJ96" s="590"/>
      <c r="AK96" s="590"/>
      <c r="AL96" s="590"/>
    </row>
    <row r="97" spans="1:38" ht="11.25" customHeight="1">
      <c r="A97" s="620"/>
      <c r="B97" s="621"/>
      <c r="C97" s="621"/>
      <c r="D97" s="621"/>
      <c r="E97" s="621"/>
      <c r="F97" s="621"/>
      <c r="G97" s="621"/>
      <c r="H97" s="621"/>
      <c r="I97" s="621"/>
      <c r="J97" s="621"/>
      <c r="K97" s="621"/>
      <c r="L97" s="621"/>
      <c r="M97" s="621"/>
      <c r="N97" s="621"/>
      <c r="O97" s="621"/>
      <c r="P97" s="621"/>
      <c r="Q97" s="621"/>
      <c r="R97" s="621"/>
      <c r="S97" s="621"/>
      <c r="T97" s="621"/>
      <c r="U97" s="621"/>
      <c r="V97" s="621"/>
      <c r="W97" s="621"/>
      <c r="X97" s="621"/>
      <c r="Y97" s="621"/>
      <c r="Z97" s="621"/>
      <c r="AA97" s="621"/>
      <c r="AB97" s="621"/>
      <c r="AC97" s="621"/>
      <c r="AD97" s="621"/>
      <c r="AE97" s="621"/>
      <c r="AF97" s="621"/>
      <c r="AG97" s="622"/>
      <c r="AH97" s="590"/>
      <c r="AI97" s="590"/>
      <c r="AJ97" s="590"/>
      <c r="AK97" s="590"/>
      <c r="AL97" s="590"/>
    </row>
    <row r="98" spans="1:38" ht="11.25" customHeight="1">
      <c r="A98" s="620"/>
      <c r="B98" s="621"/>
      <c r="C98" s="621"/>
      <c r="D98" s="621"/>
      <c r="E98" s="621"/>
      <c r="F98" s="621"/>
      <c r="G98" s="621"/>
      <c r="H98" s="621"/>
      <c r="I98" s="621"/>
      <c r="J98" s="621"/>
      <c r="K98" s="621"/>
      <c r="L98" s="621"/>
      <c r="M98" s="621"/>
      <c r="N98" s="621"/>
      <c r="O98" s="621"/>
      <c r="P98" s="621"/>
      <c r="Q98" s="621"/>
      <c r="R98" s="621"/>
      <c r="S98" s="621"/>
      <c r="T98" s="621"/>
      <c r="U98" s="621"/>
      <c r="V98" s="621"/>
      <c r="W98" s="621"/>
      <c r="X98" s="621"/>
      <c r="Y98" s="621"/>
      <c r="Z98" s="621"/>
      <c r="AA98" s="621"/>
      <c r="AB98" s="621"/>
      <c r="AC98" s="621"/>
      <c r="AD98" s="621"/>
      <c r="AE98" s="621"/>
      <c r="AF98" s="621"/>
      <c r="AG98" s="622"/>
      <c r="AH98" s="590"/>
      <c r="AI98" s="590"/>
      <c r="AJ98" s="590"/>
      <c r="AK98" s="590"/>
      <c r="AL98" s="590"/>
    </row>
    <row r="99" spans="1:38" ht="11.25" customHeight="1">
      <c r="A99" s="620"/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621"/>
      <c r="AG99" s="622"/>
      <c r="AH99" s="590"/>
      <c r="AI99" s="590"/>
      <c r="AJ99" s="590"/>
      <c r="AK99" s="590"/>
      <c r="AL99" s="590"/>
    </row>
    <row r="100" spans="1:38" ht="11.25" customHeight="1">
      <c r="A100" s="620"/>
      <c r="B100" s="621"/>
      <c r="C100" s="621"/>
      <c r="D100" s="621"/>
      <c r="E100" s="621"/>
      <c r="F100" s="621"/>
      <c r="G100" s="621"/>
      <c r="H100" s="621"/>
      <c r="I100" s="621"/>
      <c r="J100" s="621"/>
      <c r="K100" s="621"/>
      <c r="L100" s="621"/>
      <c r="M100" s="621"/>
      <c r="N100" s="621"/>
      <c r="O100" s="621"/>
      <c r="P100" s="621"/>
      <c r="Q100" s="621"/>
      <c r="R100" s="621"/>
      <c r="S100" s="621"/>
      <c r="T100" s="621"/>
      <c r="U100" s="621"/>
      <c r="V100" s="621"/>
      <c r="W100" s="621"/>
      <c r="X100" s="621"/>
      <c r="Y100" s="621"/>
      <c r="Z100" s="621"/>
      <c r="AA100" s="621"/>
      <c r="AB100" s="621"/>
      <c r="AC100" s="621"/>
      <c r="AD100" s="621"/>
      <c r="AE100" s="621"/>
      <c r="AF100" s="621"/>
      <c r="AG100" s="622"/>
      <c r="AH100" s="590"/>
      <c r="AI100" s="590"/>
      <c r="AJ100" s="590"/>
      <c r="AK100" s="590"/>
      <c r="AL100" s="590"/>
    </row>
    <row r="101" spans="1:38" ht="11.25" customHeight="1">
      <c r="A101" s="623"/>
      <c r="B101" s="624"/>
      <c r="C101" s="624"/>
      <c r="D101" s="624"/>
      <c r="E101" s="624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  <c r="Z101" s="624"/>
      <c r="AA101" s="624"/>
      <c r="AB101" s="624"/>
      <c r="AC101" s="624"/>
      <c r="AD101" s="624"/>
      <c r="AE101" s="624"/>
      <c r="AF101" s="624"/>
      <c r="AG101" s="625"/>
      <c r="AH101" s="590"/>
      <c r="AI101" s="590"/>
      <c r="AJ101" s="590"/>
      <c r="AK101" s="590"/>
      <c r="AL101" s="590"/>
    </row>
    <row r="102" spans="1:38" s="148" customFormat="1" ht="53.25" customHeight="1">
      <c r="A102" s="635" t="s">
        <v>1814</v>
      </c>
      <c r="B102" s="636"/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6"/>
      <c r="X102" s="637"/>
      <c r="Y102" s="219" t="s">
        <v>1068</v>
      </c>
      <c r="Z102" s="661"/>
      <c r="AA102" s="661"/>
      <c r="AB102" s="661"/>
      <c r="AC102" s="661"/>
      <c r="AD102" s="661"/>
      <c r="AE102" s="661"/>
      <c r="AF102" s="661"/>
      <c r="AG102" s="662"/>
      <c r="AH102" s="162"/>
      <c r="AI102" s="162"/>
      <c r="AJ102" s="162"/>
      <c r="AK102" s="162"/>
      <c r="AL102" s="391"/>
    </row>
    <row r="103" spans="1:38" s="148" customFormat="1" ht="200.25" customHeight="1">
      <c r="A103" s="723" t="s">
        <v>1010</v>
      </c>
      <c r="B103" s="723"/>
      <c r="C103" s="723"/>
      <c r="D103" s="723"/>
      <c r="E103" s="723"/>
      <c r="F103" s="723"/>
      <c r="G103" s="727" t="s">
        <v>1011</v>
      </c>
      <c r="H103" s="727"/>
      <c r="I103" s="727"/>
      <c r="J103" s="727" t="s">
        <v>1012</v>
      </c>
      <c r="K103" s="727"/>
      <c r="L103" s="727"/>
      <c r="M103" s="727"/>
      <c r="N103" s="727"/>
      <c r="O103" s="727"/>
      <c r="P103" s="727"/>
      <c r="Q103" s="727"/>
      <c r="R103" s="727"/>
      <c r="S103" s="727" t="s">
        <v>1013</v>
      </c>
      <c r="T103" s="727"/>
      <c r="U103" s="727"/>
      <c r="V103" s="727"/>
      <c r="W103" s="723" t="s">
        <v>1014</v>
      </c>
      <c r="X103" s="723"/>
      <c r="Y103" s="723"/>
      <c r="Z103" s="723"/>
      <c r="AA103" s="723" t="s">
        <v>1015</v>
      </c>
      <c r="AB103" s="723"/>
      <c r="AC103" s="723"/>
      <c r="AD103" s="723" t="s">
        <v>1016</v>
      </c>
      <c r="AE103" s="723"/>
      <c r="AF103" s="723"/>
      <c r="AG103" s="723"/>
      <c r="AH103" s="594"/>
      <c r="AI103" s="595"/>
      <c r="AJ103" s="595"/>
      <c r="AK103" s="596"/>
      <c r="AL103" s="399"/>
    </row>
    <row r="104" spans="1:38" s="148" customFormat="1" ht="18.75" customHeight="1">
      <c r="A104" s="724" t="s">
        <v>1069</v>
      </c>
      <c r="B104" s="725"/>
      <c r="C104" s="725"/>
      <c r="D104" s="725"/>
      <c r="E104" s="725"/>
      <c r="F104" s="726"/>
      <c r="G104" s="724" t="s">
        <v>1070</v>
      </c>
      <c r="H104" s="725"/>
      <c r="I104" s="726"/>
      <c r="J104" s="724" t="s">
        <v>1072</v>
      </c>
      <c r="K104" s="725"/>
      <c r="L104" s="725"/>
      <c r="M104" s="725"/>
      <c r="N104" s="725"/>
      <c r="O104" s="725"/>
      <c r="P104" s="725"/>
      <c r="Q104" s="725"/>
      <c r="R104" s="725"/>
      <c r="S104" s="724" t="s">
        <v>1073</v>
      </c>
      <c r="T104" s="725"/>
      <c r="U104" s="725"/>
      <c r="V104" s="726"/>
      <c r="W104" s="725" t="s">
        <v>1079</v>
      </c>
      <c r="X104" s="725"/>
      <c r="Y104" s="725"/>
      <c r="Z104" s="726"/>
      <c r="AA104" s="724" t="s">
        <v>1080</v>
      </c>
      <c r="AB104" s="725"/>
      <c r="AC104" s="726"/>
      <c r="AD104" s="724" t="s">
        <v>1081</v>
      </c>
      <c r="AE104" s="725"/>
      <c r="AF104" s="725"/>
      <c r="AG104" s="726"/>
      <c r="AH104" s="600"/>
      <c r="AI104" s="601"/>
      <c r="AJ104" s="601"/>
      <c r="AK104" s="602"/>
      <c r="AL104" s="399"/>
    </row>
    <row r="105" spans="1:38" s="148" customFormat="1" ht="9.75" customHeight="1">
      <c r="A105" s="722" t="str">
        <f>IF($Z$102="nie","nie jest konieczne dysponowanie prawami własności intelektualnej"," ")</f>
        <v xml:space="preserve"> </v>
      </c>
      <c r="B105" s="651"/>
      <c r="C105" s="651"/>
      <c r="D105" s="651"/>
      <c r="E105" s="651"/>
      <c r="F105" s="652"/>
      <c r="G105" s="717" t="str">
        <f>IF($A105="nie jest konieczne dysponowanie prawami własności intelektualnej","Nie dotyczy"," ")</f>
        <v xml:space="preserve"> </v>
      </c>
      <c r="H105" s="717"/>
      <c r="I105" s="717"/>
      <c r="J105" s="717" t="str">
        <f>IF($A105="nie jest konieczne dysponowanie prawami własności intelektualnej","Nie dotyczy"," ")</f>
        <v xml:space="preserve"> </v>
      </c>
      <c r="K105" s="717"/>
      <c r="L105" s="717"/>
      <c r="M105" s="717"/>
      <c r="N105" s="717"/>
      <c r="O105" s="717"/>
      <c r="P105" s="717"/>
      <c r="Q105" s="717"/>
      <c r="R105" s="717"/>
      <c r="S105" s="717" t="str">
        <f>IF($A105="nie jest konieczne dysponowanie prawami własności intelektualnej","Nie dotyczy"," ")</f>
        <v xml:space="preserve"> </v>
      </c>
      <c r="T105" s="717"/>
      <c r="U105" s="717"/>
      <c r="V105" s="717"/>
      <c r="W105" s="717" t="str">
        <f>IF($A105="nie jest konieczne dysponowanie prawami własności intelektualnej","Nie dotyczy"," ")</f>
        <v xml:space="preserve"> </v>
      </c>
      <c r="X105" s="717"/>
      <c r="Y105" s="717"/>
      <c r="Z105" s="717"/>
      <c r="AA105" s="718" t="str">
        <f>IF($A105="nie jest konieczne dysponowanie prawami własności intelektualnej","Nie dotyczy"," ")</f>
        <v xml:space="preserve"> </v>
      </c>
      <c r="AB105" s="718"/>
      <c r="AC105" s="718"/>
      <c r="AD105" s="717" t="str">
        <f>IF($A105="nie jest konieczne dysponowanie prawami własności intelektualnej","Nie dotyczy"," ")</f>
        <v xml:space="preserve"> </v>
      </c>
      <c r="AE105" s="717"/>
      <c r="AF105" s="717"/>
      <c r="AG105" s="717"/>
      <c r="AH105" s="590"/>
      <c r="AI105" s="590"/>
      <c r="AJ105" s="590"/>
      <c r="AK105" s="590"/>
      <c r="AL105" s="590"/>
    </row>
    <row r="106" spans="1:38" ht="9.75" customHeight="1">
      <c r="A106" s="620"/>
      <c r="B106" s="621"/>
      <c r="C106" s="621"/>
      <c r="D106" s="621"/>
      <c r="E106" s="621"/>
      <c r="F106" s="622"/>
      <c r="G106" s="717"/>
      <c r="H106" s="717"/>
      <c r="I106" s="717"/>
      <c r="J106" s="717"/>
      <c r="K106" s="717"/>
      <c r="L106" s="717"/>
      <c r="M106" s="717"/>
      <c r="N106" s="717"/>
      <c r="O106" s="717"/>
      <c r="P106" s="717"/>
      <c r="Q106" s="717"/>
      <c r="R106" s="717"/>
      <c r="S106" s="717"/>
      <c r="T106" s="717"/>
      <c r="U106" s="717"/>
      <c r="V106" s="717"/>
      <c r="W106" s="717"/>
      <c r="X106" s="717"/>
      <c r="Y106" s="717"/>
      <c r="Z106" s="717"/>
      <c r="AA106" s="718"/>
      <c r="AB106" s="718"/>
      <c r="AC106" s="718"/>
      <c r="AD106" s="717"/>
      <c r="AE106" s="717"/>
      <c r="AF106" s="717"/>
      <c r="AG106" s="717"/>
      <c r="AH106" s="590"/>
      <c r="AI106" s="590"/>
      <c r="AJ106" s="590"/>
      <c r="AK106" s="590"/>
      <c r="AL106" s="590"/>
    </row>
    <row r="107" spans="1:38" ht="9.75" customHeight="1">
      <c r="A107" s="620"/>
      <c r="B107" s="621"/>
      <c r="C107" s="621"/>
      <c r="D107" s="621"/>
      <c r="E107" s="621"/>
      <c r="F107" s="622"/>
      <c r="G107" s="717"/>
      <c r="H107" s="717"/>
      <c r="I107" s="717"/>
      <c r="J107" s="717"/>
      <c r="K107" s="717"/>
      <c r="L107" s="717"/>
      <c r="M107" s="717"/>
      <c r="N107" s="717"/>
      <c r="O107" s="717"/>
      <c r="P107" s="717"/>
      <c r="Q107" s="717"/>
      <c r="R107" s="717"/>
      <c r="S107" s="717"/>
      <c r="T107" s="717"/>
      <c r="U107" s="717"/>
      <c r="V107" s="717"/>
      <c r="W107" s="717"/>
      <c r="X107" s="717"/>
      <c r="Y107" s="717"/>
      <c r="Z107" s="717"/>
      <c r="AA107" s="718"/>
      <c r="AB107" s="718"/>
      <c r="AC107" s="718"/>
      <c r="AD107" s="717"/>
      <c r="AE107" s="717"/>
      <c r="AF107" s="717"/>
      <c r="AG107" s="717"/>
      <c r="AH107" s="590"/>
      <c r="AI107" s="590"/>
      <c r="AJ107" s="590"/>
      <c r="AK107" s="590"/>
      <c r="AL107" s="590"/>
    </row>
    <row r="108" spans="1:38" ht="9.75" customHeight="1">
      <c r="A108" s="620"/>
      <c r="B108" s="621"/>
      <c r="C108" s="621"/>
      <c r="D108" s="621"/>
      <c r="E108" s="621"/>
      <c r="F108" s="622"/>
      <c r="G108" s="717"/>
      <c r="H108" s="717"/>
      <c r="I108" s="717"/>
      <c r="J108" s="717"/>
      <c r="K108" s="717"/>
      <c r="L108" s="717"/>
      <c r="M108" s="717"/>
      <c r="N108" s="717"/>
      <c r="O108" s="717"/>
      <c r="P108" s="717"/>
      <c r="Q108" s="717"/>
      <c r="R108" s="717"/>
      <c r="S108" s="717"/>
      <c r="T108" s="717"/>
      <c r="U108" s="717"/>
      <c r="V108" s="717"/>
      <c r="W108" s="717"/>
      <c r="X108" s="717"/>
      <c r="Y108" s="717"/>
      <c r="Z108" s="717"/>
      <c r="AA108" s="718"/>
      <c r="AB108" s="718"/>
      <c r="AC108" s="718"/>
      <c r="AD108" s="717"/>
      <c r="AE108" s="717"/>
      <c r="AF108" s="717"/>
      <c r="AG108" s="717"/>
      <c r="AH108" s="590"/>
      <c r="AI108" s="590"/>
      <c r="AJ108" s="590"/>
      <c r="AK108" s="590"/>
      <c r="AL108" s="590"/>
    </row>
    <row r="109" spans="1:38" ht="9.75" customHeight="1">
      <c r="A109" s="620"/>
      <c r="B109" s="621"/>
      <c r="C109" s="621"/>
      <c r="D109" s="621"/>
      <c r="E109" s="621"/>
      <c r="F109" s="622"/>
      <c r="G109" s="717"/>
      <c r="H109" s="717"/>
      <c r="I109" s="717"/>
      <c r="J109" s="717"/>
      <c r="K109" s="717"/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7"/>
      <c r="W109" s="717"/>
      <c r="X109" s="717"/>
      <c r="Y109" s="717"/>
      <c r="Z109" s="717"/>
      <c r="AA109" s="718"/>
      <c r="AB109" s="718"/>
      <c r="AC109" s="718"/>
      <c r="AD109" s="717"/>
      <c r="AE109" s="717"/>
      <c r="AF109" s="717"/>
      <c r="AG109" s="717"/>
      <c r="AH109" s="590"/>
      <c r="AI109" s="590"/>
      <c r="AJ109" s="590"/>
      <c r="AK109" s="590"/>
      <c r="AL109" s="590"/>
    </row>
    <row r="110" spans="1:38" ht="9.75" customHeight="1">
      <c r="A110" s="620"/>
      <c r="B110" s="621"/>
      <c r="C110" s="621"/>
      <c r="D110" s="621"/>
      <c r="E110" s="621"/>
      <c r="F110" s="622"/>
      <c r="G110" s="717"/>
      <c r="H110" s="717"/>
      <c r="I110" s="717"/>
      <c r="J110" s="717"/>
      <c r="K110" s="717"/>
      <c r="L110" s="717"/>
      <c r="M110" s="717"/>
      <c r="N110" s="717"/>
      <c r="O110" s="717"/>
      <c r="P110" s="717"/>
      <c r="Q110" s="717"/>
      <c r="R110" s="717"/>
      <c r="S110" s="717"/>
      <c r="T110" s="717"/>
      <c r="U110" s="717"/>
      <c r="V110" s="717"/>
      <c r="W110" s="717"/>
      <c r="X110" s="717"/>
      <c r="Y110" s="717"/>
      <c r="Z110" s="717"/>
      <c r="AA110" s="718"/>
      <c r="AB110" s="718"/>
      <c r="AC110" s="718"/>
      <c r="AD110" s="717"/>
      <c r="AE110" s="717"/>
      <c r="AF110" s="717"/>
      <c r="AG110" s="717"/>
      <c r="AH110" s="590"/>
      <c r="AI110" s="590"/>
      <c r="AJ110" s="590"/>
      <c r="AK110" s="590"/>
      <c r="AL110" s="590"/>
    </row>
    <row r="111" spans="1:38" ht="9.75" customHeight="1">
      <c r="A111" s="620"/>
      <c r="B111" s="621"/>
      <c r="C111" s="621"/>
      <c r="D111" s="621"/>
      <c r="E111" s="621"/>
      <c r="F111" s="622"/>
      <c r="G111" s="717"/>
      <c r="H111" s="717"/>
      <c r="I111" s="717"/>
      <c r="J111" s="717"/>
      <c r="K111" s="717"/>
      <c r="L111" s="717"/>
      <c r="M111" s="717"/>
      <c r="N111" s="717"/>
      <c r="O111" s="717"/>
      <c r="P111" s="717"/>
      <c r="Q111" s="717"/>
      <c r="R111" s="717"/>
      <c r="S111" s="717"/>
      <c r="T111" s="717"/>
      <c r="U111" s="717"/>
      <c r="V111" s="717"/>
      <c r="W111" s="717"/>
      <c r="X111" s="717"/>
      <c r="Y111" s="717"/>
      <c r="Z111" s="717"/>
      <c r="AA111" s="718"/>
      <c r="AB111" s="718"/>
      <c r="AC111" s="718"/>
      <c r="AD111" s="717"/>
      <c r="AE111" s="717"/>
      <c r="AF111" s="717"/>
      <c r="AG111" s="717"/>
      <c r="AH111" s="590"/>
      <c r="AI111" s="590"/>
      <c r="AJ111" s="590"/>
      <c r="AK111" s="590"/>
      <c r="AL111" s="590"/>
    </row>
    <row r="112" spans="1:38" ht="9.75" customHeight="1">
      <c r="A112" s="620"/>
      <c r="B112" s="621"/>
      <c r="C112" s="621"/>
      <c r="D112" s="621"/>
      <c r="E112" s="621"/>
      <c r="F112" s="622"/>
      <c r="G112" s="717"/>
      <c r="H112" s="717"/>
      <c r="I112" s="717"/>
      <c r="J112" s="717"/>
      <c r="K112" s="717"/>
      <c r="L112" s="717"/>
      <c r="M112" s="717"/>
      <c r="N112" s="717"/>
      <c r="O112" s="717"/>
      <c r="P112" s="717"/>
      <c r="Q112" s="717"/>
      <c r="R112" s="717"/>
      <c r="S112" s="717"/>
      <c r="T112" s="717"/>
      <c r="U112" s="717"/>
      <c r="V112" s="717"/>
      <c r="W112" s="717"/>
      <c r="X112" s="717"/>
      <c r="Y112" s="717"/>
      <c r="Z112" s="717"/>
      <c r="AA112" s="718"/>
      <c r="AB112" s="718"/>
      <c r="AC112" s="718"/>
      <c r="AD112" s="717"/>
      <c r="AE112" s="717"/>
      <c r="AF112" s="717"/>
      <c r="AG112" s="717"/>
      <c r="AH112" s="590"/>
      <c r="AI112" s="590"/>
      <c r="AJ112" s="590"/>
      <c r="AK112" s="590"/>
      <c r="AL112" s="590"/>
    </row>
    <row r="113" spans="1:38" ht="9.75" customHeight="1">
      <c r="A113" s="620"/>
      <c r="B113" s="621"/>
      <c r="C113" s="621"/>
      <c r="D113" s="621"/>
      <c r="E113" s="621"/>
      <c r="F113" s="622"/>
      <c r="G113" s="717"/>
      <c r="H113" s="717"/>
      <c r="I113" s="717"/>
      <c r="J113" s="717"/>
      <c r="K113" s="717"/>
      <c r="L113" s="717"/>
      <c r="M113" s="717"/>
      <c r="N113" s="717"/>
      <c r="O113" s="717"/>
      <c r="P113" s="717"/>
      <c r="Q113" s="717"/>
      <c r="R113" s="717"/>
      <c r="S113" s="717"/>
      <c r="T113" s="717"/>
      <c r="U113" s="717"/>
      <c r="V113" s="717"/>
      <c r="W113" s="717"/>
      <c r="X113" s="717"/>
      <c r="Y113" s="717"/>
      <c r="Z113" s="717"/>
      <c r="AA113" s="718"/>
      <c r="AB113" s="718"/>
      <c r="AC113" s="718"/>
      <c r="AD113" s="717"/>
      <c r="AE113" s="717"/>
      <c r="AF113" s="717"/>
      <c r="AG113" s="717"/>
      <c r="AH113" s="590"/>
      <c r="AI113" s="590"/>
      <c r="AJ113" s="590"/>
      <c r="AK113" s="590"/>
      <c r="AL113" s="590"/>
    </row>
    <row r="114" spans="1:38" ht="9.75" customHeight="1">
      <c r="A114" s="620"/>
      <c r="B114" s="621"/>
      <c r="C114" s="621"/>
      <c r="D114" s="621"/>
      <c r="E114" s="621"/>
      <c r="F114" s="622"/>
      <c r="G114" s="717"/>
      <c r="H114" s="717"/>
      <c r="I114" s="717"/>
      <c r="J114" s="717"/>
      <c r="K114" s="717"/>
      <c r="L114" s="717"/>
      <c r="M114" s="717"/>
      <c r="N114" s="717"/>
      <c r="O114" s="717"/>
      <c r="P114" s="717"/>
      <c r="Q114" s="717"/>
      <c r="R114" s="717"/>
      <c r="S114" s="717"/>
      <c r="T114" s="717"/>
      <c r="U114" s="717"/>
      <c r="V114" s="717"/>
      <c r="W114" s="717"/>
      <c r="X114" s="717"/>
      <c r="Y114" s="717"/>
      <c r="Z114" s="717"/>
      <c r="AA114" s="718"/>
      <c r="AB114" s="718"/>
      <c r="AC114" s="718"/>
      <c r="AD114" s="717"/>
      <c r="AE114" s="717"/>
      <c r="AF114" s="717"/>
      <c r="AG114" s="717"/>
      <c r="AH114" s="590"/>
      <c r="AI114" s="590"/>
      <c r="AJ114" s="590"/>
      <c r="AK114" s="590"/>
      <c r="AL114" s="590"/>
    </row>
    <row r="115" spans="1:38" ht="9.75" customHeight="1">
      <c r="A115" s="620"/>
      <c r="B115" s="621"/>
      <c r="C115" s="621"/>
      <c r="D115" s="621"/>
      <c r="E115" s="621"/>
      <c r="F115" s="622"/>
      <c r="G115" s="717"/>
      <c r="H115" s="717"/>
      <c r="I115" s="717"/>
      <c r="J115" s="717"/>
      <c r="K115" s="717"/>
      <c r="L115" s="717"/>
      <c r="M115" s="717"/>
      <c r="N115" s="717"/>
      <c r="O115" s="717"/>
      <c r="P115" s="717"/>
      <c r="Q115" s="717"/>
      <c r="R115" s="717"/>
      <c r="S115" s="717"/>
      <c r="T115" s="717"/>
      <c r="U115" s="717"/>
      <c r="V115" s="717"/>
      <c r="W115" s="717"/>
      <c r="X115" s="717"/>
      <c r="Y115" s="717"/>
      <c r="Z115" s="717"/>
      <c r="AA115" s="718"/>
      <c r="AB115" s="718"/>
      <c r="AC115" s="718"/>
      <c r="AD115" s="717"/>
      <c r="AE115" s="717"/>
      <c r="AF115" s="717"/>
      <c r="AG115" s="717"/>
      <c r="AH115" s="590"/>
      <c r="AI115" s="590"/>
      <c r="AJ115" s="590"/>
      <c r="AK115" s="590"/>
      <c r="AL115" s="590"/>
    </row>
    <row r="116" spans="1:38" ht="9.75" customHeight="1">
      <c r="A116" s="620"/>
      <c r="B116" s="621"/>
      <c r="C116" s="621"/>
      <c r="D116" s="621"/>
      <c r="E116" s="621"/>
      <c r="F116" s="622"/>
      <c r="G116" s="717"/>
      <c r="H116" s="717"/>
      <c r="I116" s="717"/>
      <c r="J116" s="717"/>
      <c r="K116" s="717"/>
      <c r="L116" s="717"/>
      <c r="M116" s="717"/>
      <c r="N116" s="717"/>
      <c r="O116" s="717"/>
      <c r="P116" s="717"/>
      <c r="Q116" s="717"/>
      <c r="R116" s="717"/>
      <c r="S116" s="717"/>
      <c r="T116" s="717"/>
      <c r="U116" s="717"/>
      <c r="V116" s="717"/>
      <c r="W116" s="717"/>
      <c r="X116" s="717"/>
      <c r="Y116" s="717"/>
      <c r="Z116" s="717"/>
      <c r="AA116" s="718"/>
      <c r="AB116" s="718"/>
      <c r="AC116" s="718"/>
      <c r="AD116" s="717"/>
      <c r="AE116" s="717"/>
      <c r="AF116" s="717"/>
      <c r="AG116" s="717"/>
      <c r="AH116" s="590"/>
      <c r="AI116" s="590"/>
      <c r="AJ116" s="590"/>
      <c r="AK116" s="590"/>
      <c r="AL116" s="590"/>
    </row>
    <row r="117" spans="1:38" ht="9.75" customHeight="1">
      <c r="A117" s="620"/>
      <c r="B117" s="621"/>
      <c r="C117" s="621"/>
      <c r="D117" s="621"/>
      <c r="E117" s="621"/>
      <c r="F117" s="622"/>
      <c r="G117" s="717"/>
      <c r="H117" s="717"/>
      <c r="I117" s="717"/>
      <c r="J117" s="717"/>
      <c r="K117" s="717"/>
      <c r="L117" s="717"/>
      <c r="M117" s="717"/>
      <c r="N117" s="717"/>
      <c r="O117" s="717"/>
      <c r="P117" s="717"/>
      <c r="Q117" s="717"/>
      <c r="R117" s="717"/>
      <c r="S117" s="717"/>
      <c r="T117" s="717"/>
      <c r="U117" s="717"/>
      <c r="V117" s="717"/>
      <c r="W117" s="717"/>
      <c r="X117" s="717"/>
      <c r="Y117" s="717"/>
      <c r="Z117" s="717"/>
      <c r="AA117" s="718"/>
      <c r="AB117" s="718"/>
      <c r="AC117" s="718"/>
      <c r="AD117" s="717"/>
      <c r="AE117" s="717"/>
      <c r="AF117" s="717"/>
      <c r="AG117" s="717"/>
      <c r="AH117" s="590"/>
      <c r="AI117" s="590"/>
      <c r="AJ117" s="590"/>
      <c r="AK117" s="590"/>
      <c r="AL117" s="590"/>
    </row>
    <row r="118" spans="1:38" ht="9.75" customHeight="1">
      <c r="A118" s="623"/>
      <c r="B118" s="624"/>
      <c r="C118" s="624"/>
      <c r="D118" s="624"/>
      <c r="E118" s="624"/>
      <c r="F118" s="625"/>
      <c r="G118" s="717"/>
      <c r="H118" s="717"/>
      <c r="I118" s="717"/>
      <c r="J118" s="717"/>
      <c r="K118" s="717"/>
      <c r="L118" s="717"/>
      <c r="M118" s="717"/>
      <c r="N118" s="717"/>
      <c r="O118" s="717"/>
      <c r="P118" s="717"/>
      <c r="Q118" s="717"/>
      <c r="R118" s="717"/>
      <c r="S118" s="717"/>
      <c r="T118" s="717"/>
      <c r="U118" s="717"/>
      <c r="V118" s="717"/>
      <c r="W118" s="717"/>
      <c r="X118" s="717"/>
      <c r="Y118" s="717"/>
      <c r="Z118" s="717"/>
      <c r="AA118" s="718"/>
      <c r="AB118" s="718"/>
      <c r="AC118" s="718"/>
      <c r="AD118" s="717"/>
      <c r="AE118" s="717"/>
      <c r="AF118" s="717"/>
      <c r="AG118" s="717"/>
      <c r="AH118" s="590"/>
      <c r="AI118" s="590"/>
      <c r="AJ118" s="590"/>
      <c r="AK118" s="590"/>
      <c r="AL118" s="590"/>
    </row>
    <row r="119" spans="1:38" s="148" customFormat="1" ht="9.75" customHeight="1">
      <c r="A119" s="722" t="str">
        <f>IF($Z$102="nie","nie jest konieczne dysponowanie prawami własności intelektualnej"," ")</f>
        <v xml:space="preserve"> </v>
      </c>
      <c r="B119" s="651"/>
      <c r="C119" s="651"/>
      <c r="D119" s="651"/>
      <c r="E119" s="651"/>
      <c r="F119" s="652"/>
      <c r="G119" s="717" t="str">
        <f>IF($A119="nie jest konieczne dysponowanie prawami własności intelektualnej","Nie dotyczy"," ")</f>
        <v xml:space="preserve"> </v>
      </c>
      <c r="H119" s="717"/>
      <c r="I119" s="717"/>
      <c r="J119" s="717" t="str">
        <f>IF($A119="nie jest konieczne dysponowanie prawami własności intelektualnej","Nie dotyczy"," ")</f>
        <v xml:space="preserve"> </v>
      </c>
      <c r="K119" s="717"/>
      <c r="L119" s="717"/>
      <c r="M119" s="717"/>
      <c r="N119" s="717"/>
      <c r="O119" s="717"/>
      <c r="P119" s="717"/>
      <c r="Q119" s="717"/>
      <c r="R119" s="717"/>
      <c r="S119" s="717" t="str">
        <f>IF($A119="nie jest konieczne dysponowanie prawami własności intelektualnej","Nie dotyczy"," ")</f>
        <v xml:space="preserve"> </v>
      </c>
      <c r="T119" s="717"/>
      <c r="U119" s="717"/>
      <c r="V119" s="717"/>
      <c r="W119" s="717" t="str">
        <f>IF($A119="nie jest konieczne dysponowanie prawami własności intelektualnej","Nie dotyczy"," ")</f>
        <v xml:space="preserve"> </v>
      </c>
      <c r="X119" s="717"/>
      <c r="Y119" s="717"/>
      <c r="Z119" s="717"/>
      <c r="AA119" s="718" t="str">
        <f>IF($A119="nie jest konieczne dysponowanie prawami własności intelektualnej","Nie dotyczy"," ")</f>
        <v xml:space="preserve"> </v>
      </c>
      <c r="AB119" s="718"/>
      <c r="AC119" s="718"/>
      <c r="AD119" s="717" t="str">
        <f>IF($A119="nie jest konieczne dysponowanie prawami własności intelektualnej","Nie dotyczy"," ")</f>
        <v xml:space="preserve"> </v>
      </c>
      <c r="AE119" s="717"/>
      <c r="AF119" s="717"/>
      <c r="AG119" s="717"/>
      <c r="AH119" s="590"/>
      <c r="AI119" s="590"/>
      <c r="AJ119" s="590"/>
      <c r="AK119" s="590"/>
      <c r="AL119" s="590"/>
    </row>
    <row r="120" spans="1:38" ht="9.75" customHeight="1">
      <c r="A120" s="620"/>
      <c r="B120" s="621"/>
      <c r="C120" s="621"/>
      <c r="D120" s="621"/>
      <c r="E120" s="621"/>
      <c r="F120" s="622"/>
      <c r="G120" s="717"/>
      <c r="H120" s="717"/>
      <c r="I120" s="717"/>
      <c r="J120" s="717"/>
      <c r="K120" s="717"/>
      <c r="L120" s="717"/>
      <c r="M120" s="717"/>
      <c r="N120" s="717"/>
      <c r="O120" s="717"/>
      <c r="P120" s="717"/>
      <c r="Q120" s="717"/>
      <c r="R120" s="717"/>
      <c r="S120" s="717"/>
      <c r="T120" s="717"/>
      <c r="U120" s="717"/>
      <c r="V120" s="717"/>
      <c r="W120" s="717"/>
      <c r="X120" s="717"/>
      <c r="Y120" s="717"/>
      <c r="Z120" s="717"/>
      <c r="AA120" s="718"/>
      <c r="AB120" s="718"/>
      <c r="AC120" s="718"/>
      <c r="AD120" s="717"/>
      <c r="AE120" s="717"/>
      <c r="AF120" s="717"/>
      <c r="AG120" s="717"/>
      <c r="AH120" s="590"/>
      <c r="AI120" s="590"/>
      <c r="AJ120" s="590"/>
      <c r="AK120" s="590"/>
      <c r="AL120" s="590"/>
    </row>
    <row r="121" spans="1:38" ht="9.75" customHeight="1">
      <c r="A121" s="620"/>
      <c r="B121" s="621"/>
      <c r="C121" s="621"/>
      <c r="D121" s="621"/>
      <c r="E121" s="621"/>
      <c r="F121" s="622"/>
      <c r="G121" s="717"/>
      <c r="H121" s="717"/>
      <c r="I121" s="717"/>
      <c r="J121" s="717"/>
      <c r="K121" s="717"/>
      <c r="L121" s="717"/>
      <c r="M121" s="717"/>
      <c r="N121" s="717"/>
      <c r="O121" s="717"/>
      <c r="P121" s="717"/>
      <c r="Q121" s="717"/>
      <c r="R121" s="717"/>
      <c r="S121" s="717"/>
      <c r="T121" s="717"/>
      <c r="U121" s="717"/>
      <c r="V121" s="717"/>
      <c r="W121" s="717"/>
      <c r="X121" s="717"/>
      <c r="Y121" s="717"/>
      <c r="Z121" s="717"/>
      <c r="AA121" s="718"/>
      <c r="AB121" s="718"/>
      <c r="AC121" s="718"/>
      <c r="AD121" s="717"/>
      <c r="AE121" s="717"/>
      <c r="AF121" s="717"/>
      <c r="AG121" s="717"/>
      <c r="AH121" s="590"/>
      <c r="AI121" s="590"/>
      <c r="AJ121" s="590"/>
      <c r="AK121" s="590"/>
      <c r="AL121" s="590"/>
    </row>
    <row r="122" spans="1:38" ht="9.75" customHeight="1">
      <c r="A122" s="620"/>
      <c r="B122" s="621"/>
      <c r="C122" s="621"/>
      <c r="D122" s="621"/>
      <c r="E122" s="621"/>
      <c r="F122" s="622"/>
      <c r="G122" s="717"/>
      <c r="H122" s="717"/>
      <c r="I122" s="717"/>
      <c r="J122" s="717"/>
      <c r="K122" s="717"/>
      <c r="L122" s="717"/>
      <c r="M122" s="717"/>
      <c r="N122" s="717"/>
      <c r="O122" s="717"/>
      <c r="P122" s="717"/>
      <c r="Q122" s="717"/>
      <c r="R122" s="717"/>
      <c r="S122" s="717"/>
      <c r="T122" s="717"/>
      <c r="U122" s="717"/>
      <c r="V122" s="717"/>
      <c r="W122" s="717"/>
      <c r="X122" s="717"/>
      <c r="Y122" s="717"/>
      <c r="Z122" s="717"/>
      <c r="AA122" s="718"/>
      <c r="AB122" s="718"/>
      <c r="AC122" s="718"/>
      <c r="AD122" s="717"/>
      <c r="AE122" s="717"/>
      <c r="AF122" s="717"/>
      <c r="AG122" s="717"/>
      <c r="AH122" s="590"/>
      <c r="AI122" s="590"/>
      <c r="AJ122" s="590"/>
      <c r="AK122" s="590"/>
      <c r="AL122" s="590"/>
    </row>
    <row r="123" spans="1:38" ht="9.75" customHeight="1">
      <c r="A123" s="620"/>
      <c r="B123" s="621"/>
      <c r="C123" s="621"/>
      <c r="D123" s="621"/>
      <c r="E123" s="621"/>
      <c r="F123" s="622"/>
      <c r="G123" s="717"/>
      <c r="H123" s="717"/>
      <c r="I123" s="717"/>
      <c r="J123" s="717"/>
      <c r="K123" s="717"/>
      <c r="L123" s="717"/>
      <c r="M123" s="717"/>
      <c r="N123" s="717"/>
      <c r="O123" s="717"/>
      <c r="P123" s="717"/>
      <c r="Q123" s="717"/>
      <c r="R123" s="717"/>
      <c r="S123" s="717"/>
      <c r="T123" s="717"/>
      <c r="U123" s="717"/>
      <c r="V123" s="717"/>
      <c r="W123" s="717"/>
      <c r="X123" s="717"/>
      <c r="Y123" s="717"/>
      <c r="Z123" s="717"/>
      <c r="AA123" s="718"/>
      <c r="AB123" s="718"/>
      <c r="AC123" s="718"/>
      <c r="AD123" s="717"/>
      <c r="AE123" s="717"/>
      <c r="AF123" s="717"/>
      <c r="AG123" s="717"/>
      <c r="AH123" s="590"/>
      <c r="AI123" s="590"/>
      <c r="AJ123" s="590"/>
      <c r="AK123" s="590"/>
      <c r="AL123" s="590"/>
    </row>
    <row r="124" spans="1:38" ht="9.75" customHeight="1">
      <c r="A124" s="620"/>
      <c r="B124" s="621"/>
      <c r="C124" s="621"/>
      <c r="D124" s="621"/>
      <c r="E124" s="621"/>
      <c r="F124" s="622"/>
      <c r="G124" s="717"/>
      <c r="H124" s="717"/>
      <c r="I124" s="717"/>
      <c r="J124" s="717"/>
      <c r="K124" s="717"/>
      <c r="L124" s="717"/>
      <c r="M124" s="717"/>
      <c r="N124" s="717"/>
      <c r="O124" s="717"/>
      <c r="P124" s="717"/>
      <c r="Q124" s="717"/>
      <c r="R124" s="717"/>
      <c r="S124" s="717"/>
      <c r="T124" s="717"/>
      <c r="U124" s="717"/>
      <c r="V124" s="717"/>
      <c r="W124" s="717"/>
      <c r="X124" s="717"/>
      <c r="Y124" s="717"/>
      <c r="Z124" s="717"/>
      <c r="AA124" s="718"/>
      <c r="AB124" s="718"/>
      <c r="AC124" s="718"/>
      <c r="AD124" s="717"/>
      <c r="AE124" s="717"/>
      <c r="AF124" s="717"/>
      <c r="AG124" s="717"/>
      <c r="AH124" s="590"/>
      <c r="AI124" s="590"/>
      <c r="AJ124" s="590"/>
      <c r="AK124" s="590"/>
      <c r="AL124" s="590"/>
    </row>
    <row r="125" spans="1:38" ht="9.75" customHeight="1">
      <c r="A125" s="620"/>
      <c r="B125" s="621"/>
      <c r="C125" s="621"/>
      <c r="D125" s="621"/>
      <c r="E125" s="621"/>
      <c r="F125" s="622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 s="717"/>
      <c r="T125" s="717"/>
      <c r="U125" s="717"/>
      <c r="V125" s="717"/>
      <c r="W125" s="717"/>
      <c r="X125" s="717"/>
      <c r="Y125" s="717"/>
      <c r="Z125" s="717"/>
      <c r="AA125" s="718"/>
      <c r="AB125" s="718"/>
      <c r="AC125" s="718"/>
      <c r="AD125" s="717"/>
      <c r="AE125" s="717"/>
      <c r="AF125" s="717"/>
      <c r="AG125" s="717"/>
      <c r="AH125" s="590"/>
      <c r="AI125" s="590"/>
      <c r="AJ125" s="590"/>
      <c r="AK125" s="590"/>
      <c r="AL125" s="590"/>
    </row>
    <row r="126" spans="1:38" ht="9.75" customHeight="1">
      <c r="A126" s="620"/>
      <c r="B126" s="621"/>
      <c r="C126" s="621"/>
      <c r="D126" s="621"/>
      <c r="E126" s="621"/>
      <c r="F126" s="622"/>
      <c r="G126" s="717"/>
      <c r="H126" s="717"/>
      <c r="I126" s="717"/>
      <c r="J126" s="717"/>
      <c r="K126" s="717"/>
      <c r="L126" s="717"/>
      <c r="M126" s="717"/>
      <c r="N126" s="717"/>
      <c r="O126" s="717"/>
      <c r="P126" s="717"/>
      <c r="Q126" s="717"/>
      <c r="R126" s="717"/>
      <c r="S126" s="717"/>
      <c r="T126" s="717"/>
      <c r="U126" s="717"/>
      <c r="V126" s="717"/>
      <c r="W126" s="717"/>
      <c r="X126" s="717"/>
      <c r="Y126" s="717"/>
      <c r="Z126" s="717"/>
      <c r="AA126" s="718"/>
      <c r="AB126" s="718"/>
      <c r="AC126" s="718"/>
      <c r="AD126" s="717"/>
      <c r="AE126" s="717"/>
      <c r="AF126" s="717"/>
      <c r="AG126" s="717"/>
      <c r="AH126" s="590"/>
      <c r="AI126" s="590"/>
      <c r="AJ126" s="590"/>
      <c r="AK126" s="590"/>
      <c r="AL126" s="590"/>
    </row>
    <row r="127" spans="1:38" ht="9.75" customHeight="1">
      <c r="A127" s="620"/>
      <c r="B127" s="621"/>
      <c r="C127" s="621"/>
      <c r="D127" s="621"/>
      <c r="E127" s="621"/>
      <c r="F127" s="622"/>
      <c r="G127" s="717"/>
      <c r="H127" s="717"/>
      <c r="I127" s="717"/>
      <c r="J127" s="717"/>
      <c r="K127" s="717"/>
      <c r="L127" s="717"/>
      <c r="M127" s="717"/>
      <c r="N127" s="717"/>
      <c r="O127" s="717"/>
      <c r="P127" s="717"/>
      <c r="Q127" s="717"/>
      <c r="R127" s="717"/>
      <c r="S127" s="717"/>
      <c r="T127" s="717"/>
      <c r="U127" s="717"/>
      <c r="V127" s="717"/>
      <c r="W127" s="717"/>
      <c r="X127" s="717"/>
      <c r="Y127" s="717"/>
      <c r="Z127" s="717"/>
      <c r="AA127" s="718"/>
      <c r="AB127" s="718"/>
      <c r="AC127" s="718"/>
      <c r="AD127" s="717"/>
      <c r="AE127" s="717"/>
      <c r="AF127" s="717"/>
      <c r="AG127" s="717"/>
      <c r="AH127" s="590"/>
      <c r="AI127" s="590"/>
      <c r="AJ127" s="590"/>
      <c r="AK127" s="590"/>
      <c r="AL127" s="590"/>
    </row>
    <row r="128" spans="1:38" ht="9.75" customHeight="1">
      <c r="A128" s="620"/>
      <c r="B128" s="621"/>
      <c r="C128" s="621"/>
      <c r="D128" s="621"/>
      <c r="E128" s="621"/>
      <c r="F128" s="622"/>
      <c r="G128" s="717"/>
      <c r="H128" s="717"/>
      <c r="I128" s="717"/>
      <c r="J128" s="717"/>
      <c r="K128" s="717"/>
      <c r="L128" s="717"/>
      <c r="M128" s="717"/>
      <c r="N128" s="717"/>
      <c r="O128" s="717"/>
      <c r="P128" s="717"/>
      <c r="Q128" s="717"/>
      <c r="R128" s="717"/>
      <c r="S128" s="717"/>
      <c r="T128" s="717"/>
      <c r="U128" s="717"/>
      <c r="V128" s="717"/>
      <c r="W128" s="717"/>
      <c r="X128" s="717"/>
      <c r="Y128" s="717"/>
      <c r="Z128" s="717"/>
      <c r="AA128" s="718"/>
      <c r="AB128" s="718"/>
      <c r="AC128" s="718"/>
      <c r="AD128" s="717"/>
      <c r="AE128" s="717"/>
      <c r="AF128" s="717"/>
      <c r="AG128" s="717"/>
      <c r="AH128" s="590"/>
      <c r="AI128" s="590"/>
      <c r="AJ128" s="590"/>
      <c r="AK128" s="590"/>
      <c r="AL128" s="590"/>
    </row>
    <row r="129" spans="1:38" ht="9.75" customHeight="1">
      <c r="A129" s="620"/>
      <c r="B129" s="621"/>
      <c r="C129" s="621"/>
      <c r="D129" s="621"/>
      <c r="E129" s="621"/>
      <c r="F129" s="622"/>
      <c r="G129" s="717"/>
      <c r="H129" s="717"/>
      <c r="I129" s="717"/>
      <c r="J129" s="717"/>
      <c r="K129" s="717"/>
      <c r="L129" s="717"/>
      <c r="M129" s="717"/>
      <c r="N129" s="717"/>
      <c r="O129" s="717"/>
      <c r="P129" s="717"/>
      <c r="Q129" s="717"/>
      <c r="R129" s="717"/>
      <c r="S129" s="717"/>
      <c r="T129" s="717"/>
      <c r="U129" s="717"/>
      <c r="V129" s="717"/>
      <c r="W129" s="717"/>
      <c r="X129" s="717"/>
      <c r="Y129" s="717"/>
      <c r="Z129" s="717"/>
      <c r="AA129" s="718"/>
      <c r="AB129" s="718"/>
      <c r="AC129" s="718"/>
      <c r="AD129" s="717"/>
      <c r="AE129" s="717"/>
      <c r="AF129" s="717"/>
      <c r="AG129" s="717"/>
      <c r="AH129" s="590"/>
      <c r="AI129" s="590"/>
      <c r="AJ129" s="590"/>
      <c r="AK129" s="590"/>
      <c r="AL129" s="590"/>
    </row>
    <row r="130" spans="1:38" ht="9.75" customHeight="1">
      <c r="A130" s="620"/>
      <c r="B130" s="621"/>
      <c r="C130" s="621"/>
      <c r="D130" s="621"/>
      <c r="E130" s="621"/>
      <c r="F130" s="622"/>
      <c r="G130" s="717"/>
      <c r="H130" s="717"/>
      <c r="I130" s="717"/>
      <c r="J130" s="717"/>
      <c r="K130" s="717"/>
      <c r="L130" s="717"/>
      <c r="M130" s="717"/>
      <c r="N130" s="717"/>
      <c r="O130" s="717"/>
      <c r="P130" s="717"/>
      <c r="Q130" s="717"/>
      <c r="R130" s="717"/>
      <c r="S130" s="717"/>
      <c r="T130" s="717"/>
      <c r="U130" s="717"/>
      <c r="V130" s="717"/>
      <c r="W130" s="717"/>
      <c r="X130" s="717"/>
      <c r="Y130" s="717"/>
      <c r="Z130" s="717"/>
      <c r="AA130" s="718"/>
      <c r="AB130" s="718"/>
      <c r="AC130" s="718"/>
      <c r="AD130" s="717"/>
      <c r="AE130" s="717"/>
      <c r="AF130" s="717"/>
      <c r="AG130" s="717"/>
      <c r="AH130" s="590"/>
      <c r="AI130" s="590"/>
      <c r="AJ130" s="590"/>
      <c r="AK130" s="590"/>
      <c r="AL130" s="590"/>
    </row>
    <row r="131" spans="1:38" ht="9.75" customHeight="1">
      <c r="A131" s="620"/>
      <c r="B131" s="621"/>
      <c r="C131" s="621"/>
      <c r="D131" s="621"/>
      <c r="E131" s="621"/>
      <c r="F131" s="622"/>
      <c r="G131" s="717"/>
      <c r="H131" s="717"/>
      <c r="I131" s="717"/>
      <c r="J131" s="717"/>
      <c r="K131" s="717"/>
      <c r="L131" s="717"/>
      <c r="M131" s="717"/>
      <c r="N131" s="717"/>
      <c r="O131" s="717"/>
      <c r="P131" s="717"/>
      <c r="Q131" s="717"/>
      <c r="R131" s="717"/>
      <c r="S131" s="717"/>
      <c r="T131" s="717"/>
      <c r="U131" s="717"/>
      <c r="V131" s="717"/>
      <c r="W131" s="717"/>
      <c r="X131" s="717"/>
      <c r="Y131" s="717"/>
      <c r="Z131" s="717"/>
      <c r="AA131" s="718"/>
      <c r="AB131" s="718"/>
      <c r="AC131" s="718"/>
      <c r="AD131" s="717"/>
      <c r="AE131" s="717"/>
      <c r="AF131" s="717"/>
      <c r="AG131" s="717"/>
      <c r="AH131" s="590"/>
      <c r="AI131" s="590"/>
      <c r="AJ131" s="590"/>
      <c r="AK131" s="590"/>
      <c r="AL131" s="590"/>
    </row>
    <row r="132" spans="1:38" ht="9.75" customHeight="1">
      <c r="A132" s="623"/>
      <c r="B132" s="624"/>
      <c r="C132" s="624"/>
      <c r="D132" s="624"/>
      <c r="E132" s="624"/>
      <c r="F132" s="625"/>
      <c r="G132" s="717"/>
      <c r="H132" s="717"/>
      <c r="I132" s="717"/>
      <c r="J132" s="717"/>
      <c r="K132" s="717"/>
      <c r="L132" s="717"/>
      <c r="M132" s="717"/>
      <c r="N132" s="717"/>
      <c r="O132" s="717"/>
      <c r="P132" s="717"/>
      <c r="Q132" s="717"/>
      <c r="R132" s="717"/>
      <c r="S132" s="717"/>
      <c r="T132" s="717"/>
      <c r="U132" s="717"/>
      <c r="V132" s="717"/>
      <c r="W132" s="717"/>
      <c r="X132" s="717"/>
      <c r="Y132" s="717"/>
      <c r="Z132" s="717"/>
      <c r="AA132" s="718"/>
      <c r="AB132" s="718"/>
      <c r="AC132" s="718"/>
      <c r="AD132" s="717"/>
      <c r="AE132" s="717"/>
      <c r="AF132" s="717"/>
      <c r="AG132" s="717"/>
      <c r="AH132" s="590"/>
      <c r="AI132" s="590"/>
      <c r="AJ132" s="590"/>
      <c r="AK132" s="590"/>
      <c r="AL132" s="590"/>
    </row>
    <row r="133" spans="1:38" s="148" customFormat="1" ht="9.75" customHeight="1">
      <c r="A133" s="722" t="str">
        <f>IF($Z$102="nie","nie jest konieczne dysponowanie prawami własności intelektualnej"," ")</f>
        <v xml:space="preserve"> </v>
      </c>
      <c r="B133" s="651"/>
      <c r="C133" s="651"/>
      <c r="D133" s="651"/>
      <c r="E133" s="651"/>
      <c r="F133" s="652"/>
      <c r="G133" s="717" t="str">
        <f>IF($A133="nie jest konieczne dysponowanie prawami własności intelektualnej","Nie dotyczy"," ")</f>
        <v xml:space="preserve"> </v>
      </c>
      <c r="H133" s="717"/>
      <c r="I133" s="717"/>
      <c r="J133" s="717" t="str">
        <f>IF($A133="nie jest konieczne dysponowanie prawami własności intelektualnej","Nie dotyczy"," ")</f>
        <v xml:space="preserve"> </v>
      </c>
      <c r="K133" s="717"/>
      <c r="L133" s="717"/>
      <c r="M133" s="717"/>
      <c r="N133" s="717"/>
      <c r="O133" s="717"/>
      <c r="P133" s="717"/>
      <c r="Q133" s="717"/>
      <c r="R133" s="717"/>
      <c r="S133" s="717" t="str">
        <f>IF($A133="nie jest konieczne dysponowanie prawami własności intelektualnej","Nie dotyczy"," ")</f>
        <v xml:space="preserve"> </v>
      </c>
      <c r="T133" s="717"/>
      <c r="U133" s="717"/>
      <c r="V133" s="717"/>
      <c r="W133" s="717" t="str">
        <f>IF($A133="nie jest konieczne dysponowanie prawami własności intelektualnej","Nie dotyczy"," ")</f>
        <v xml:space="preserve"> </v>
      </c>
      <c r="X133" s="717"/>
      <c r="Y133" s="717"/>
      <c r="Z133" s="717"/>
      <c r="AA133" s="718" t="str">
        <f>IF($A133="nie jest konieczne dysponowanie prawami własności intelektualnej","Nie dotyczy"," ")</f>
        <v xml:space="preserve"> </v>
      </c>
      <c r="AB133" s="718"/>
      <c r="AC133" s="718"/>
      <c r="AD133" s="717" t="str">
        <f>IF($A133="nie jest konieczne dysponowanie prawami własności intelektualnej","Nie dotyczy"," ")</f>
        <v xml:space="preserve"> </v>
      </c>
      <c r="AE133" s="717"/>
      <c r="AF133" s="717"/>
      <c r="AG133" s="717"/>
      <c r="AH133" s="590"/>
      <c r="AI133" s="590"/>
      <c r="AJ133" s="590"/>
      <c r="AK133" s="590"/>
      <c r="AL133" s="590"/>
    </row>
    <row r="134" spans="1:38" ht="9.75" customHeight="1">
      <c r="A134" s="620"/>
      <c r="B134" s="621"/>
      <c r="C134" s="621"/>
      <c r="D134" s="621"/>
      <c r="E134" s="621"/>
      <c r="F134" s="622"/>
      <c r="G134" s="717"/>
      <c r="H134" s="717"/>
      <c r="I134" s="717"/>
      <c r="J134" s="717"/>
      <c r="K134" s="717"/>
      <c r="L134" s="717"/>
      <c r="M134" s="717"/>
      <c r="N134" s="717"/>
      <c r="O134" s="717"/>
      <c r="P134" s="717"/>
      <c r="Q134" s="717"/>
      <c r="R134" s="717"/>
      <c r="S134" s="717"/>
      <c r="T134" s="717"/>
      <c r="U134" s="717"/>
      <c r="V134" s="717"/>
      <c r="W134" s="717"/>
      <c r="X134" s="717"/>
      <c r="Y134" s="717"/>
      <c r="Z134" s="717"/>
      <c r="AA134" s="718"/>
      <c r="AB134" s="718"/>
      <c r="AC134" s="718"/>
      <c r="AD134" s="717"/>
      <c r="AE134" s="717"/>
      <c r="AF134" s="717"/>
      <c r="AG134" s="717"/>
      <c r="AH134" s="590"/>
      <c r="AI134" s="590"/>
      <c r="AJ134" s="590"/>
      <c r="AK134" s="590"/>
      <c r="AL134" s="590"/>
    </row>
    <row r="135" spans="1:38" ht="9.75" customHeight="1">
      <c r="A135" s="620"/>
      <c r="B135" s="621"/>
      <c r="C135" s="621"/>
      <c r="D135" s="621"/>
      <c r="E135" s="621"/>
      <c r="F135" s="622"/>
      <c r="G135" s="717"/>
      <c r="H135" s="717"/>
      <c r="I135" s="717"/>
      <c r="J135" s="717"/>
      <c r="K135" s="717"/>
      <c r="L135" s="717"/>
      <c r="M135" s="717"/>
      <c r="N135" s="717"/>
      <c r="O135" s="717"/>
      <c r="P135" s="717"/>
      <c r="Q135" s="717"/>
      <c r="R135" s="717"/>
      <c r="S135" s="717"/>
      <c r="T135" s="717"/>
      <c r="U135" s="717"/>
      <c r="V135" s="717"/>
      <c r="W135" s="717"/>
      <c r="X135" s="717"/>
      <c r="Y135" s="717"/>
      <c r="Z135" s="717"/>
      <c r="AA135" s="718"/>
      <c r="AB135" s="718"/>
      <c r="AC135" s="718"/>
      <c r="AD135" s="717"/>
      <c r="AE135" s="717"/>
      <c r="AF135" s="717"/>
      <c r="AG135" s="717"/>
      <c r="AH135" s="590"/>
      <c r="AI135" s="590"/>
      <c r="AJ135" s="590"/>
      <c r="AK135" s="590"/>
      <c r="AL135" s="590"/>
    </row>
    <row r="136" spans="1:38" ht="9.75" customHeight="1">
      <c r="A136" s="620"/>
      <c r="B136" s="621"/>
      <c r="C136" s="621"/>
      <c r="D136" s="621"/>
      <c r="E136" s="621"/>
      <c r="F136" s="622"/>
      <c r="G136" s="717"/>
      <c r="H136" s="717"/>
      <c r="I136" s="717"/>
      <c r="J136" s="717"/>
      <c r="K136" s="717"/>
      <c r="L136" s="717"/>
      <c r="M136" s="717"/>
      <c r="N136" s="717"/>
      <c r="O136" s="717"/>
      <c r="P136" s="717"/>
      <c r="Q136" s="717"/>
      <c r="R136" s="717"/>
      <c r="S136" s="717"/>
      <c r="T136" s="717"/>
      <c r="U136" s="717"/>
      <c r="V136" s="717"/>
      <c r="W136" s="717"/>
      <c r="X136" s="717"/>
      <c r="Y136" s="717"/>
      <c r="Z136" s="717"/>
      <c r="AA136" s="718"/>
      <c r="AB136" s="718"/>
      <c r="AC136" s="718"/>
      <c r="AD136" s="717"/>
      <c r="AE136" s="717"/>
      <c r="AF136" s="717"/>
      <c r="AG136" s="717"/>
      <c r="AH136" s="590"/>
      <c r="AI136" s="590"/>
      <c r="AJ136" s="590"/>
      <c r="AK136" s="590"/>
      <c r="AL136" s="590"/>
    </row>
    <row r="137" spans="1:38" ht="9.75" customHeight="1">
      <c r="A137" s="620"/>
      <c r="B137" s="621"/>
      <c r="C137" s="621"/>
      <c r="D137" s="621"/>
      <c r="E137" s="621"/>
      <c r="F137" s="622"/>
      <c r="G137" s="717"/>
      <c r="H137" s="717"/>
      <c r="I137" s="717"/>
      <c r="J137" s="717"/>
      <c r="K137" s="717"/>
      <c r="L137" s="717"/>
      <c r="M137" s="717"/>
      <c r="N137" s="717"/>
      <c r="O137" s="717"/>
      <c r="P137" s="717"/>
      <c r="Q137" s="717"/>
      <c r="R137" s="717"/>
      <c r="S137" s="717"/>
      <c r="T137" s="717"/>
      <c r="U137" s="717"/>
      <c r="V137" s="717"/>
      <c r="W137" s="717"/>
      <c r="X137" s="717"/>
      <c r="Y137" s="717"/>
      <c r="Z137" s="717"/>
      <c r="AA137" s="718"/>
      <c r="AB137" s="718"/>
      <c r="AC137" s="718"/>
      <c r="AD137" s="717"/>
      <c r="AE137" s="717"/>
      <c r="AF137" s="717"/>
      <c r="AG137" s="717"/>
      <c r="AH137" s="590"/>
      <c r="AI137" s="590"/>
      <c r="AJ137" s="590"/>
      <c r="AK137" s="590"/>
      <c r="AL137" s="590"/>
    </row>
    <row r="138" spans="1:38" ht="9.75" customHeight="1">
      <c r="A138" s="620"/>
      <c r="B138" s="621"/>
      <c r="C138" s="621"/>
      <c r="D138" s="621"/>
      <c r="E138" s="621"/>
      <c r="F138" s="622"/>
      <c r="G138" s="717"/>
      <c r="H138" s="717"/>
      <c r="I138" s="717"/>
      <c r="J138" s="717"/>
      <c r="K138" s="717"/>
      <c r="L138" s="717"/>
      <c r="M138" s="717"/>
      <c r="N138" s="717"/>
      <c r="O138" s="717"/>
      <c r="P138" s="717"/>
      <c r="Q138" s="717"/>
      <c r="R138" s="717"/>
      <c r="S138" s="717"/>
      <c r="T138" s="717"/>
      <c r="U138" s="717"/>
      <c r="V138" s="717"/>
      <c r="W138" s="717"/>
      <c r="X138" s="717"/>
      <c r="Y138" s="717"/>
      <c r="Z138" s="717"/>
      <c r="AA138" s="718"/>
      <c r="AB138" s="718"/>
      <c r="AC138" s="718"/>
      <c r="AD138" s="717"/>
      <c r="AE138" s="717"/>
      <c r="AF138" s="717"/>
      <c r="AG138" s="717"/>
      <c r="AH138" s="590"/>
      <c r="AI138" s="590"/>
      <c r="AJ138" s="590"/>
      <c r="AK138" s="590"/>
      <c r="AL138" s="590"/>
    </row>
    <row r="139" spans="1:38" ht="9.75" customHeight="1">
      <c r="A139" s="620"/>
      <c r="B139" s="621"/>
      <c r="C139" s="621"/>
      <c r="D139" s="621"/>
      <c r="E139" s="621"/>
      <c r="F139" s="622"/>
      <c r="G139" s="717"/>
      <c r="H139" s="717"/>
      <c r="I139" s="717"/>
      <c r="J139" s="717"/>
      <c r="K139" s="717"/>
      <c r="L139" s="717"/>
      <c r="M139" s="717"/>
      <c r="N139" s="717"/>
      <c r="O139" s="717"/>
      <c r="P139" s="717"/>
      <c r="Q139" s="717"/>
      <c r="R139" s="717"/>
      <c r="S139" s="717"/>
      <c r="T139" s="717"/>
      <c r="U139" s="717"/>
      <c r="V139" s="717"/>
      <c r="W139" s="717"/>
      <c r="X139" s="717"/>
      <c r="Y139" s="717"/>
      <c r="Z139" s="717"/>
      <c r="AA139" s="718"/>
      <c r="AB139" s="718"/>
      <c r="AC139" s="718"/>
      <c r="AD139" s="717"/>
      <c r="AE139" s="717"/>
      <c r="AF139" s="717"/>
      <c r="AG139" s="717"/>
      <c r="AH139" s="590"/>
      <c r="AI139" s="590"/>
      <c r="AJ139" s="590"/>
      <c r="AK139" s="590"/>
      <c r="AL139" s="590"/>
    </row>
    <row r="140" spans="1:38" ht="9.75" customHeight="1">
      <c r="A140" s="620"/>
      <c r="B140" s="621"/>
      <c r="C140" s="621"/>
      <c r="D140" s="621"/>
      <c r="E140" s="621"/>
      <c r="F140" s="622"/>
      <c r="G140" s="717"/>
      <c r="H140" s="717"/>
      <c r="I140" s="717"/>
      <c r="J140" s="717"/>
      <c r="K140" s="717"/>
      <c r="L140" s="717"/>
      <c r="M140" s="717"/>
      <c r="N140" s="717"/>
      <c r="O140" s="717"/>
      <c r="P140" s="717"/>
      <c r="Q140" s="717"/>
      <c r="R140" s="717"/>
      <c r="S140" s="717"/>
      <c r="T140" s="717"/>
      <c r="U140" s="717"/>
      <c r="V140" s="717"/>
      <c r="W140" s="717"/>
      <c r="X140" s="717"/>
      <c r="Y140" s="717"/>
      <c r="Z140" s="717"/>
      <c r="AA140" s="718"/>
      <c r="AB140" s="718"/>
      <c r="AC140" s="718"/>
      <c r="AD140" s="717"/>
      <c r="AE140" s="717"/>
      <c r="AF140" s="717"/>
      <c r="AG140" s="717"/>
      <c r="AH140" s="590"/>
      <c r="AI140" s="590"/>
      <c r="AJ140" s="590"/>
      <c r="AK140" s="590"/>
      <c r="AL140" s="590"/>
    </row>
    <row r="141" spans="1:38" ht="9.75" customHeight="1">
      <c r="A141" s="620"/>
      <c r="B141" s="621"/>
      <c r="C141" s="621"/>
      <c r="D141" s="621"/>
      <c r="E141" s="621"/>
      <c r="F141" s="622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  <c r="R141" s="717"/>
      <c r="S141" s="717"/>
      <c r="T141" s="717"/>
      <c r="U141" s="717"/>
      <c r="V141" s="717"/>
      <c r="W141" s="717"/>
      <c r="X141" s="717"/>
      <c r="Y141" s="717"/>
      <c r="Z141" s="717"/>
      <c r="AA141" s="718"/>
      <c r="AB141" s="718"/>
      <c r="AC141" s="718"/>
      <c r="AD141" s="717"/>
      <c r="AE141" s="717"/>
      <c r="AF141" s="717"/>
      <c r="AG141" s="717"/>
      <c r="AH141" s="590"/>
      <c r="AI141" s="590"/>
      <c r="AJ141" s="590"/>
      <c r="AK141" s="590"/>
      <c r="AL141" s="590"/>
    </row>
    <row r="142" spans="1:38" ht="9.75" customHeight="1">
      <c r="A142" s="620"/>
      <c r="B142" s="621"/>
      <c r="C142" s="621"/>
      <c r="D142" s="621"/>
      <c r="E142" s="621"/>
      <c r="F142" s="622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  <c r="R142" s="717"/>
      <c r="S142" s="717"/>
      <c r="T142" s="717"/>
      <c r="U142" s="717"/>
      <c r="V142" s="717"/>
      <c r="W142" s="717"/>
      <c r="X142" s="717"/>
      <c r="Y142" s="717"/>
      <c r="Z142" s="717"/>
      <c r="AA142" s="718"/>
      <c r="AB142" s="718"/>
      <c r="AC142" s="718"/>
      <c r="AD142" s="717"/>
      <c r="AE142" s="717"/>
      <c r="AF142" s="717"/>
      <c r="AG142" s="717"/>
      <c r="AH142" s="590"/>
      <c r="AI142" s="590"/>
      <c r="AJ142" s="590"/>
      <c r="AK142" s="590"/>
      <c r="AL142" s="590"/>
    </row>
    <row r="143" spans="1:38" ht="9.75" customHeight="1">
      <c r="A143" s="620"/>
      <c r="B143" s="621"/>
      <c r="C143" s="621"/>
      <c r="D143" s="621"/>
      <c r="E143" s="621"/>
      <c r="F143" s="622"/>
      <c r="G143" s="717"/>
      <c r="H143" s="717"/>
      <c r="I143" s="717"/>
      <c r="J143" s="717"/>
      <c r="K143" s="717"/>
      <c r="L143" s="717"/>
      <c r="M143" s="717"/>
      <c r="N143" s="717"/>
      <c r="O143" s="717"/>
      <c r="P143" s="717"/>
      <c r="Q143" s="717"/>
      <c r="R143" s="717"/>
      <c r="S143" s="717"/>
      <c r="T143" s="717"/>
      <c r="U143" s="717"/>
      <c r="V143" s="717"/>
      <c r="W143" s="717"/>
      <c r="X143" s="717"/>
      <c r="Y143" s="717"/>
      <c r="Z143" s="717"/>
      <c r="AA143" s="718"/>
      <c r="AB143" s="718"/>
      <c r="AC143" s="718"/>
      <c r="AD143" s="717"/>
      <c r="AE143" s="717"/>
      <c r="AF143" s="717"/>
      <c r="AG143" s="717"/>
      <c r="AH143" s="590"/>
      <c r="AI143" s="590"/>
      <c r="AJ143" s="590"/>
      <c r="AK143" s="590"/>
      <c r="AL143" s="590"/>
    </row>
    <row r="144" spans="1:38" ht="9.75" customHeight="1">
      <c r="A144" s="620"/>
      <c r="B144" s="621"/>
      <c r="C144" s="621"/>
      <c r="D144" s="621"/>
      <c r="E144" s="621"/>
      <c r="F144" s="622"/>
      <c r="G144" s="717"/>
      <c r="H144" s="717"/>
      <c r="I144" s="717"/>
      <c r="J144" s="717"/>
      <c r="K144" s="717"/>
      <c r="L144" s="717"/>
      <c r="M144" s="717"/>
      <c r="N144" s="717"/>
      <c r="O144" s="717"/>
      <c r="P144" s="717"/>
      <c r="Q144" s="717"/>
      <c r="R144" s="717"/>
      <c r="S144" s="717"/>
      <c r="T144" s="717"/>
      <c r="U144" s="717"/>
      <c r="V144" s="717"/>
      <c r="W144" s="717"/>
      <c r="X144" s="717"/>
      <c r="Y144" s="717"/>
      <c r="Z144" s="717"/>
      <c r="AA144" s="718"/>
      <c r="AB144" s="718"/>
      <c r="AC144" s="718"/>
      <c r="AD144" s="717"/>
      <c r="AE144" s="717"/>
      <c r="AF144" s="717"/>
      <c r="AG144" s="717"/>
      <c r="AH144" s="590"/>
      <c r="AI144" s="590"/>
      <c r="AJ144" s="590"/>
      <c r="AK144" s="590"/>
      <c r="AL144" s="590"/>
    </row>
    <row r="145" spans="1:38" ht="9.75" customHeight="1">
      <c r="A145" s="620"/>
      <c r="B145" s="621"/>
      <c r="C145" s="621"/>
      <c r="D145" s="621"/>
      <c r="E145" s="621"/>
      <c r="F145" s="622"/>
      <c r="G145" s="717"/>
      <c r="H145" s="717"/>
      <c r="I145" s="717"/>
      <c r="J145" s="717"/>
      <c r="K145" s="717"/>
      <c r="L145" s="717"/>
      <c r="M145" s="717"/>
      <c r="N145" s="717"/>
      <c r="O145" s="717"/>
      <c r="P145" s="717"/>
      <c r="Q145" s="717"/>
      <c r="R145" s="717"/>
      <c r="S145" s="717"/>
      <c r="T145" s="717"/>
      <c r="U145" s="717"/>
      <c r="V145" s="717"/>
      <c r="W145" s="717"/>
      <c r="X145" s="717"/>
      <c r="Y145" s="717"/>
      <c r="Z145" s="717"/>
      <c r="AA145" s="718"/>
      <c r="AB145" s="718"/>
      <c r="AC145" s="718"/>
      <c r="AD145" s="717"/>
      <c r="AE145" s="717"/>
      <c r="AF145" s="717"/>
      <c r="AG145" s="717"/>
      <c r="AH145" s="590"/>
      <c r="AI145" s="590"/>
      <c r="AJ145" s="590"/>
      <c r="AK145" s="590"/>
      <c r="AL145" s="590"/>
    </row>
    <row r="146" spans="1:38" ht="9.75" customHeight="1">
      <c r="A146" s="623"/>
      <c r="B146" s="624"/>
      <c r="C146" s="624"/>
      <c r="D146" s="624"/>
      <c r="E146" s="624"/>
      <c r="F146" s="625"/>
      <c r="G146" s="717"/>
      <c r="H146" s="717"/>
      <c r="I146" s="717"/>
      <c r="J146" s="717"/>
      <c r="K146" s="717"/>
      <c r="L146" s="717"/>
      <c r="M146" s="717"/>
      <c r="N146" s="717"/>
      <c r="O146" s="717"/>
      <c r="P146" s="717"/>
      <c r="Q146" s="717"/>
      <c r="R146" s="717"/>
      <c r="S146" s="717"/>
      <c r="T146" s="717"/>
      <c r="U146" s="717"/>
      <c r="V146" s="717"/>
      <c r="W146" s="717"/>
      <c r="X146" s="717"/>
      <c r="Y146" s="717"/>
      <c r="Z146" s="717"/>
      <c r="AA146" s="718"/>
      <c r="AB146" s="718"/>
      <c r="AC146" s="718"/>
      <c r="AD146" s="717"/>
      <c r="AE146" s="717"/>
      <c r="AF146" s="717"/>
      <c r="AG146" s="717"/>
      <c r="AH146" s="590"/>
      <c r="AI146" s="590"/>
      <c r="AJ146" s="590"/>
      <c r="AK146" s="590"/>
      <c r="AL146" s="590"/>
    </row>
    <row r="147" spans="1:38" s="148" customFormat="1" ht="9.75" customHeight="1">
      <c r="A147" s="722" t="str">
        <f>IF($Z$102="nie","nie jest konieczne dysponowanie prawami własności intelektualnej"," ")</f>
        <v xml:space="preserve"> </v>
      </c>
      <c r="B147" s="651"/>
      <c r="C147" s="651"/>
      <c r="D147" s="651"/>
      <c r="E147" s="651"/>
      <c r="F147" s="652"/>
      <c r="G147" s="717" t="str">
        <f>IF($A147="nie jest konieczne dysponowanie prawami własności intelektualnej","Nie dotyczy"," ")</f>
        <v xml:space="preserve"> </v>
      </c>
      <c r="H147" s="717"/>
      <c r="I147" s="717"/>
      <c r="J147" s="717" t="str">
        <f>IF($A147="nie jest konieczne dysponowanie prawami własności intelektualnej","Nie dotyczy"," ")</f>
        <v xml:space="preserve"> </v>
      </c>
      <c r="K147" s="717"/>
      <c r="L147" s="717"/>
      <c r="M147" s="717"/>
      <c r="N147" s="717"/>
      <c r="O147" s="717"/>
      <c r="P147" s="717"/>
      <c r="Q147" s="717"/>
      <c r="R147" s="717"/>
      <c r="S147" s="717" t="str">
        <f>IF($A147="nie jest konieczne dysponowanie prawami własności intelektualnej","Nie dotyczy"," ")</f>
        <v xml:space="preserve"> </v>
      </c>
      <c r="T147" s="717"/>
      <c r="U147" s="717"/>
      <c r="V147" s="717"/>
      <c r="W147" s="717" t="str">
        <f>IF($A147="nie jest konieczne dysponowanie prawami własności intelektualnej","Nie dotyczy"," ")</f>
        <v xml:space="preserve"> </v>
      </c>
      <c r="X147" s="717"/>
      <c r="Y147" s="717"/>
      <c r="Z147" s="717"/>
      <c r="AA147" s="718" t="str">
        <f>IF($A147="nie jest konieczne dysponowanie prawami własności intelektualnej","Nie dotyczy"," ")</f>
        <v xml:space="preserve"> </v>
      </c>
      <c r="AB147" s="718"/>
      <c r="AC147" s="718"/>
      <c r="AD147" s="717" t="str">
        <f>IF($A147="nie jest konieczne dysponowanie prawami własności intelektualnej","Nie dotyczy"," ")</f>
        <v xml:space="preserve"> </v>
      </c>
      <c r="AE147" s="717"/>
      <c r="AF147" s="717"/>
      <c r="AG147" s="717"/>
      <c r="AH147" s="590"/>
      <c r="AI147" s="590"/>
      <c r="AJ147" s="590"/>
      <c r="AK147" s="590"/>
      <c r="AL147" s="590"/>
    </row>
    <row r="148" spans="1:38" ht="9.75" customHeight="1">
      <c r="A148" s="620"/>
      <c r="B148" s="621"/>
      <c r="C148" s="621"/>
      <c r="D148" s="621"/>
      <c r="E148" s="621"/>
      <c r="F148" s="622"/>
      <c r="G148" s="717"/>
      <c r="H148" s="717"/>
      <c r="I148" s="717"/>
      <c r="J148" s="717"/>
      <c r="K148" s="717"/>
      <c r="L148" s="717"/>
      <c r="M148" s="717"/>
      <c r="N148" s="717"/>
      <c r="O148" s="717"/>
      <c r="P148" s="717"/>
      <c r="Q148" s="717"/>
      <c r="R148" s="717"/>
      <c r="S148" s="717"/>
      <c r="T148" s="717"/>
      <c r="U148" s="717"/>
      <c r="V148" s="717"/>
      <c r="W148" s="717"/>
      <c r="X148" s="717"/>
      <c r="Y148" s="717"/>
      <c r="Z148" s="717"/>
      <c r="AA148" s="718"/>
      <c r="AB148" s="718"/>
      <c r="AC148" s="718"/>
      <c r="AD148" s="717"/>
      <c r="AE148" s="717"/>
      <c r="AF148" s="717"/>
      <c r="AG148" s="717"/>
      <c r="AH148" s="590"/>
      <c r="AI148" s="590"/>
      <c r="AJ148" s="590"/>
      <c r="AK148" s="590"/>
      <c r="AL148" s="590"/>
    </row>
    <row r="149" spans="1:38" ht="9.75" customHeight="1">
      <c r="A149" s="620"/>
      <c r="B149" s="621"/>
      <c r="C149" s="621"/>
      <c r="D149" s="621"/>
      <c r="E149" s="621"/>
      <c r="F149" s="622"/>
      <c r="G149" s="717"/>
      <c r="H149" s="717"/>
      <c r="I149" s="717"/>
      <c r="J149" s="717"/>
      <c r="K149" s="717"/>
      <c r="L149" s="717"/>
      <c r="M149" s="717"/>
      <c r="N149" s="717"/>
      <c r="O149" s="717"/>
      <c r="P149" s="717"/>
      <c r="Q149" s="717"/>
      <c r="R149" s="717"/>
      <c r="S149" s="717"/>
      <c r="T149" s="717"/>
      <c r="U149" s="717"/>
      <c r="V149" s="717"/>
      <c r="W149" s="717"/>
      <c r="X149" s="717"/>
      <c r="Y149" s="717"/>
      <c r="Z149" s="717"/>
      <c r="AA149" s="718"/>
      <c r="AB149" s="718"/>
      <c r="AC149" s="718"/>
      <c r="AD149" s="717"/>
      <c r="AE149" s="717"/>
      <c r="AF149" s="717"/>
      <c r="AG149" s="717"/>
      <c r="AH149" s="590"/>
      <c r="AI149" s="590"/>
      <c r="AJ149" s="590"/>
      <c r="AK149" s="590"/>
      <c r="AL149" s="590"/>
    </row>
    <row r="150" spans="1:38" ht="9.75" customHeight="1">
      <c r="A150" s="620"/>
      <c r="B150" s="621"/>
      <c r="C150" s="621"/>
      <c r="D150" s="621"/>
      <c r="E150" s="621"/>
      <c r="F150" s="622"/>
      <c r="G150" s="717"/>
      <c r="H150" s="717"/>
      <c r="I150" s="717"/>
      <c r="J150" s="717"/>
      <c r="K150" s="717"/>
      <c r="L150" s="717"/>
      <c r="M150" s="717"/>
      <c r="N150" s="717"/>
      <c r="O150" s="717"/>
      <c r="P150" s="717"/>
      <c r="Q150" s="717"/>
      <c r="R150" s="717"/>
      <c r="S150" s="717"/>
      <c r="T150" s="717"/>
      <c r="U150" s="717"/>
      <c r="V150" s="717"/>
      <c r="W150" s="717"/>
      <c r="X150" s="717"/>
      <c r="Y150" s="717"/>
      <c r="Z150" s="717"/>
      <c r="AA150" s="718"/>
      <c r="AB150" s="718"/>
      <c r="AC150" s="718"/>
      <c r="AD150" s="717"/>
      <c r="AE150" s="717"/>
      <c r="AF150" s="717"/>
      <c r="AG150" s="717"/>
      <c r="AH150" s="590"/>
      <c r="AI150" s="590"/>
      <c r="AJ150" s="590"/>
      <c r="AK150" s="590"/>
      <c r="AL150" s="590"/>
    </row>
    <row r="151" spans="1:38" ht="9.75" customHeight="1">
      <c r="A151" s="620"/>
      <c r="B151" s="621"/>
      <c r="C151" s="621"/>
      <c r="D151" s="621"/>
      <c r="E151" s="621"/>
      <c r="F151" s="622"/>
      <c r="G151" s="717"/>
      <c r="H151" s="717"/>
      <c r="I151" s="717"/>
      <c r="J151" s="717"/>
      <c r="K151" s="717"/>
      <c r="L151" s="717"/>
      <c r="M151" s="717"/>
      <c r="N151" s="717"/>
      <c r="O151" s="717"/>
      <c r="P151" s="717"/>
      <c r="Q151" s="717"/>
      <c r="R151" s="717"/>
      <c r="S151" s="717"/>
      <c r="T151" s="717"/>
      <c r="U151" s="717"/>
      <c r="V151" s="717"/>
      <c r="W151" s="717"/>
      <c r="X151" s="717"/>
      <c r="Y151" s="717"/>
      <c r="Z151" s="717"/>
      <c r="AA151" s="718"/>
      <c r="AB151" s="718"/>
      <c r="AC151" s="718"/>
      <c r="AD151" s="717"/>
      <c r="AE151" s="717"/>
      <c r="AF151" s="717"/>
      <c r="AG151" s="717"/>
      <c r="AH151" s="590"/>
      <c r="AI151" s="590"/>
      <c r="AJ151" s="590"/>
      <c r="AK151" s="590"/>
      <c r="AL151" s="590"/>
    </row>
    <row r="152" spans="1:38" ht="9.75" customHeight="1">
      <c r="A152" s="620"/>
      <c r="B152" s="621"/>
      <c r="C152" s="621"/>
      <c r="D152" s="621"/>
      <c r="E152" s="621"/>
      <c r="F152" s="622"/>
      <c r="G152" s="717"/>
      <c r="H152" s="717"/>
      <c r="I152" s="717"/>
      <c r="J152" s="717"/>
      <c r="K152" s="717"/>
      <c r="L152" s="717"/>
      <c r="M152" s="717"/>
      <c r="N152" s="717"/>
      <c r="O152" s="717"/>
      <c r="P152" s="717"/>
      <c r="Q152" s="717"/>
      <c r="R152" s="717"/>
      <c r="S152" s="717"/>
      <c r="T152" s="717"/>
      <c r="U152" s="717"/>
      <c r="V152" s="717"/>
      <c r="W152" s="717"/>
      <c r="X152" s="717"/>
      <c r="Y152" s="717"/>
      <c r="Z152" s="717"/>
      <c r="AA152" s="718"/>
      <c r="AB152" s="718"/>
      <c r="AC152" s="718"/>
      <c r="AD152" s="717"/>
      <c r="AE152" s="717"/>
      <c r="AF152" s="717"/>
      <c r="AG152" s="717"/>
      <c r="AH152" s="590"/>
      <c r="AI152" s="590"/>
      <c r="AJ152" s="590"/>
      <c r="AK152" s="590"/>
      <c r="AL152" s="590"/>
    </row>
    <row r="153" spans="1:38" ht="9.75" customHeight="1">
      <c r="A153" s="620"/>
      <c r="B153" s="621"/>
      <c r="C153" s="621"/>
      <c r="D153" s="621"/>
      <c r="E153" s="621"/>
      <c r="F153" s="622"/>
      <c r="G153" s="717"/>
      <c r="H153" s="717"/>
      <c r="I153" s="717"/>
      <c r="J153" s="717"/>
      <c r="K153" s="717"/>
      <c r="L153" s="717"/>
      <c r="M153" s="717"/>
      <c r="N153" s="717"/>
      <c r="O153" s="717"/>
      <c r="P153" s="717"/>
      <c r="Q153" s="717"/>
      <c r="R153" s="717"/>
      <c r="S153" s="717"/>
      <c r="T153" s="717"/>
      <c r="U153" s="717"/>
      <c r="V153" s="717"/>
      <c r="W153" s="717"/>
      <c r="X153" s="717"/>
      <c r="Y153" s="717"/>
      <c r="Z153" s="717"/>
      <c r="AA153" s="718"/>
      <c r="AB153" s="718"/>
      <c r="AC153" s="718"/>
      <c r="AD153" s="717"/>
      <c r="AE153" s="717"/>
      <c r="AF153" s="717"/>
      <c r="AG153" s="717"/>
      <c r="AH153" s="590"/>
      <c r="AI153" s="590"/>
      <c r="AJ153" s="590"/>
      <c r="AK153" s="590"/>
      <c r="AL153" s="590"/>
    </row>
    <row r="154" spans="1:38" ht="9.75" customHeight="1">
      <c r="A154" s="620"/>
      <c r="B154" s="621"/>
      <c r="C154" s="621"/>
      <c r="D154" s="621"/>
      <c r="E154" s="621"/>
      <c r="F154" s="622"/>
      <c r="G154" s="717"/>
      <c r="H154" s="717"/>
      <c r="I154" s="717"/>
      <c r="J154" s="717"/>
      <c r="K154" s="717"/>
      <c r="L154" s="717"/>
      <c r="M154" s="717"/>
      <c r="N154" s="717"/>
      <c r="O154" s="717"/>
      <c r="P154" s="717"/>
      <c r="Q154" s="717"/>
      <c r="R154" s="717"/>
      <c r="S154" s="717"/>
      <c r="T154" s="717"/>
      <c r="U154" s="717"/>
      <c r="V154" s="717"/>
      <c r="W154" s="717"/>
      <c r="X154" s="717"/>
      <c r="Y154" s="717"/>
      <c r="Z154" s="717"/>
      <c r="AA154" s="718"/>
      <c r="AB154" s="718"/>
      <c r="AC154" s="718"/>
      <c r="AD154" s="717"/>
      <c r="AE154" s="717"/>
      <c r="AF154" s="717"/>
      <c r="AG154" s="717"/>
      <c r="AH154" s="590"/>
      <c r="AI154" s="590"/>
      <c r="AJ154" s="590"/>
      <c r="AK154" s="590"/>
      <c r="AL154" s="590"/>
    </row>
    <row r="155" spans="1:38" ht="9.75" customHeight="1">
      <c r="A155" s="620"/>
      <c r="B155" s="621"/>
      <c r="C155" s="621"/>
      <c r="D155" s="621"/>
      <c r="E155" s="621"/>
      <c r="F155" s="622"/>
      <c r="G155" s="717"/>
      <c r="H155" s="717"/>
      <c r="I155" s="717"/>
      <c r="J155" s="717"/>
      <c r="K155" s="717"/>
      <c r="L155" s="717"/>
      <c r="M155" s="717"/>
      <c r="N155" s="717"/>
      <c r="O155" s="717"/>
      <c r="P155" s="717"/>
      <c r="Q155" s="717"/>
      <c r="R155" s="717"/>
      <c r="S155" s="717"/>
      <c r="T155" s="717"/>
      <c r="U155" s="717"/>
      <c r="V155" s="717"/>
      <c r="W155" s="717"/>
      <c r="X155" s="717"/>
      <c r="Y155" s="717"/>
      <c r="Z155" s="717"/>
      <c r="AA155" s="718"/>
      <c r="AB155" s="718"/>
      <c r="AC155" s="718"/>
      <c r="AD155" s="717"/>
      <c r="AE155" s="717"/>
      <c r="AF155" s="717"/>
      <c r="AG155" s="717"/>
      <c r="AH155" s="590"/>
      <c r="AI155" s="590"/>
      <c r="AJ155" s="590"/>
      <c r="AK155" s="590"/>
      <c r="AL155" s="590"/>
    </row>
    <row r="156" spans="1:38" ht="9.75" customHeight="1">
      <c r="A156" s="620"/>
      <c r="B156" s="621"/>
      <c r="C156" s="621"/>
      <c r="D156" s="621"/>
      <c r="E156" s="621"/>
      <c r="F156" s="622"/>
      <c r="G156" s="717"/>
      <c r="H156" s="717"/>
      <c r="I156" s="717"/>
      <c r="J156" s="717"/>
      <c r="K156" s="717"/>
      <c r="L156" s="717"/>
      <c r="M156" s="717"/>
      <c r="N156" s="717"/>
      <c r="O156" s="717"/>
      <c r="P156" s="717"/>
      <c r="Q156" s="717"/>
      <c r="R156" s="717"/>
      <c r="S156" s="717"/>
      <c r="T156" s="717"/>
      <c r="U156" s="717"/>
      <c r="V156" s="717"/>
      <c r="W156" s="717"/>
      <c r="X156" s="717"/>
      <c r="Y156" s="717"/>
      <c r="Z156" s="717"/>
      <c r="AA156" s="718"/>
      <c r="AB156" s="718"/>
      <c r="AC156" s="718"/>
      <c r="AD156" s="717"/>
      <c r="AE156" s="717"/>
      <c r="AF156" s="717"/>
      <c r="AG156" s="717"/>
      <c r="AH156" s="590"/>
      <c r="AI156" s="590"/>
      <c r="AJ156" s="590"/>
      <c r="AK156" s="590"/>
      <c r="AL156" s="590"/>
    </row>
    <row r="157" spans="1:38" ht="9.75" customHeight="1">
      <c r="A157" s="620"/>
      <c r="B157" s="621"/>
      <c r="C157" s="621"/>
      <c r="D157" s="621"/>
      <c r="E157" s="621"/>
      <c r="F157" s="622"/>
      <c r="G157" s="717"/>
      <c r="H157" s="717"/>
      <c r="I157" s="717"/>
      <c r="J157" s="717"/>
      <c r="K157" s="717"/>
      <c r="L157" s="717"/>
      <c r="M157" s="717"/>
      <c r="N157" s="717"/>
      <c r="O157" s="717"/>
      <c r="P157" s="717"/>
      <c r="Q157" s="717"/>
      <c r="R157" s="717"/>
      <c r="S157" s="717"/>
      <c r="T157" s="717"/>
      <c r="U157" s="717"/>
      <c r="V157" s="717"/>
      <c r="W157" s="717"/>
      <c r="X157" s="717"/>
      <c r="Y157" s="717"/>
      <c r="Z157" s="717"/>
      <c r="AA157" s="718"/>
      <c r="AB157" s="718"/>
      <c r="AC157" s="718"/>
      <c r="AD157" s="717"/>
      <c r="AE157" s="717"/>
      <c r="AF157" s="717"/>
      <c r="AG157" s="717"/>
      <c r="AH157" s="590"/>
      <c r="AI157" s="590"/>
      <c r="AJ157" s="590"/>
      <c r="AK157" s="590"/>
      <c r="AL157" s="590"/>
    </row>
    <row r="158" spans="1:38" ht="9.75" customHeight="1">
      <c r="A158" s="620"/>
      <c r="B158" s="621"/>
      <c r="C158" s="621"/>
      <c r="D158" s="621"/>
      <c r="E158" s="621"/>
      <c r="F158" s="622"/>
      <c r="G158" s="717"/>
      <c r="H158" s="717"/>
      <c r="I158" s="717"/>
      <c r="J158" s="717"/>
      <c r="K158" s="717"/>
      <c r="L158" s="717"/>
      <c r="M158" s="717"/>
      <c r="N158" s="717"/>
      <c r="O158" s="717"/>
      <c r="P158" s="717"/>
      <c r="Q158" s="717"/>
      <c r="R158" s="717"/>
      <c r="S158" s="717"/>
      <c r="T158" s="717"/>
      <c r="U158" s="717"/>
      <c r="V158" s="717"/>
      <c r="W158" s="717"/>
      <c r="X158" s="717"/>
      <c r="Y158" s="717"/>
      <c r="Z158" s="717"/>
      <c r="AA158" s="718"/>
      <c r="AB158" s="718"/>
      <c r="AC158" s="718"/>
      <c r="AD158" s="717"/>
      <c r="AE158" s="717"/>
      <c r="AF158" s="717"/>
      <c r="AG158" s="717"/>
      <c r="AH158" s="590"/>
      <c r="AI158" s="590"/>
      <c r="AJ158" s="590"/>
      <c r="AK158" s="590"/>
      <c r="AL158" s="590"/>
    </row>
    <row r="159" spans="1:38" ht="9.75" customHeight="1">
      <c r="A159" s="620"/>
      <c r="B159" s="621"/>
      <c r="C159" s="621"/>
      <c r="D159" s="621"/>
      <c r="E159" s="621"/>
      <c r="F159" s="622"/>
      <c r="G159" s="717"/>
      <c r="H159" s="717"/>
      <c r="I159" s="717"/>
      <c r="J159" s="717"/>
      <c r="K159" s="717"/>
      <c r="L159" s="717"/>
      <c r="M159" s="717"/>
      <c r="N159" s="717"/>
      <c r="O159" s="717"/>
      <c r="P159" s="717"/>
      <c r="Q159" s="717"/>
      <c r="R159" s="717"/>
      <c r="S159" s="717"/>
      <c r="T159" s="717"/>
      <c r="U159" s="717"/>
      <c r="V159" s="717"/>
      <c r="W159" s="717"/>
      <c r="X159" s="717"/>
      <c r="Y159" s="717"/>
      <c r="Z159" s="717"/>
      <c r="AA159" s="718"/>
      <c r="AB159" s="718"/>
      <c r="AC159" s="718"/>
      <c r="AD159" s="717"/>
      <c r="AE159" s="717"/>
      <c r="AF159" s="717"/>
      <c r="AG159" s="717"/>
      <c r="AH159" s="590"/>
      <c r="AI159" s="590"/>
      <c r="AJ159" s="590"/>
      <c r="AK159" s="590"/>
      <c r="AL159" s="590"/>
    </row>
    <row r="160" spans="1:38" ht="9.75" customHeight="1">
      <c r="A160" s="623"/>
      <c r="B160" s="624"/>
      <c r="C160" s="624"/>
      <c r="D160" s="624"/>
      <c r="E160" s="624"/>
      <c r="F160" s="625"/>
      <c r="G160" s="717"/>
      <c r="H160" s="717"/>
      <c r="I160" s="717"/>
      <c r="J160" s="717"/>
      <c r="K160" s="717"/>
      <c r="L160" s="717"/>
      <c r="M160" s="717"/>
      <c r="N160" s="717"/>
      <c r="O160" s="717"/>
      <c r="P160" s="717"/>
      <c r="Q160" s="717"/>
      <c r="R160" s="717"/>
      <c r="S160" s="717"/>
      <c r="T160" s="717"/>
      <c r="U160" s="717"/>
      <c r="V160" s="717"/>
      <c r="W160" s="717"/>
      <c r="X160" s="717"/>
      <c r="Y160" s="717"/>
      <c r="Z160" s="717"/>
      <c r="AA160" s="718"/>
      <c r="AB160" s="718"/>
      <c r="AC160" s="718"/>
      <c r="AD160" s="717"/>
      <c r="AE160" s="717"/>
      <c r="AF160" s="717"/>
      <c r="AG160" s="717"/>
      <c r="AH160" s="590"/>
      <c r="AI160" s="590"/>
      <c r="AJ160" s="590"/>
      <c r="AK160" s="590"/>
      <c r="AL160" s="590"/>
    </row>
    <row r="161" spans="1:38" s="148" customFormat="1" ht="55.5" customHeight="1">
      <c r="A161" s="626" t="s">
        <v>1026</v>
      </c>
      <c r="B161" s="627"/>
      <c r="C161" s="627"/>
      <c r="D161" s="627"/>
      <c r="E161" s="627"/>
      <c r="F161" s="627"/>
      <c r="G161" s="627"/>
      <c r="H161" s="627"/>
      <c r="I161" s="627"/>
      <c r="J161" s="627"/>
      <c r="K161" s="627"/>
      <c r="L161" s="627"/>
      <c r="M161" s="627"/>
      <c r="N161" s="628"/>
      <c r="O161" s="219" t="s">
        <v>1087</v>
      </c>
      <c r="P161" s="661"/>
      <c r="Q161" s="661"/>
      <c r="R161" s="661"/>
      <c r="S161" s="661"/>
      <c r="T161" s="661"/>
      <c r="U161" s="661"/>
      <c r="V161" s="661"/>
      <c r="W161" s="661"/>
      <c r="X161" s="661"/>
      <c r="Y161" s="661"/>
      <c r="Z161" s="661"/>
      <c r="AA161" s="661"/>
      <c r="AB161" s="661"/>
      <c r="AC161" s="661"/>
      <c r="AD161" s="661"/>
      <c r="AE161" s="661"/>
      <c r="AF161" s="661"/>
      <c r="AG161" s="662"/>
      <c r="AH161" s="590"/>
      <c r="AI161" s="590"/>
      <c r="AJ161" s="590"/>
      <c r="AK161" s="590"/>
      <c r="AL161" s="590"/>
    </row>
    <row r="162" spans="1:38" s="148" customFormat="1" ht="21.75" customHeight="1">
      <c r="A162" s="626" t="s">
        <v>1027</v>
      </c>
      <c r="B162" s="627"/>
      <c r="C162" s="627"/>
      <c r="D162" s="627"/>
      <c r="E162" s="627"/>
      <c r="F162" s="627"/>
      <c r="G162" s="627"/>
      <c r="H162" s="627"/>
      <c r="I162" s="627"/>
      <c r="J162" s="627"/>
      <c r="K162" s="627"/>
      <c r="L162" s="627"/>
      <c r="M162" s="627"/>
      <c r="N162" s="627"/>
      <c r="O162" s="627"/>
      <c r="P162" s="627"/>
      <c r="Q162" s="627"/>
      <c r="R162" s="627"/>
      <c r="S162" s="627"/>
      <c r="T162" s="627"/>
      <c r="U162" s="627"/>
      <c r="V162" s="627"/>
      <c r="W162" s="627"/>
      <c r="X162" s="627"/>
      <c r="Y162" s="627"/>
      <c r="Z162" s="627"/>
      <c r="AA162" s="627"/>
      <c r="AB162" s="627"/>
      <c r="AC162" s="627"/>
      <c r="AD162" s="627"/>
      <c r="AE162" s="627"/>
      <c r="AF162" s="627"/>
      <c r="AG162" s="628"/>
      <c r="AH162" s="590"/>
      <c r="AI162" s="590"/>
      <c r="AJ162" s="590"/>
      <c r="AK162" s="590"/>
      <c r="AL162" s="590"/>
    </row>
    <row r="163" spans="1:38" s="148" customFormat="1" ht="9.75" customHeight="1">
      <c r="A163" s="719" t="s">
        <v>1088</v>
      </c>
      <c r="B163" s="651" t="str">
        <f>IF($P$161="nie","Nie dotyczy"," ")</f>
        <v xml:space="preserve"> </v>
      </c>
      <c r="C163" s="651"/>
      <c r="D163" s="651"/>
      <c r="E163" s="651"/>
      <c r="F163" s="651"/>
      <c r="G163" s="651"/>
      <c r="H163" s="651"/>
      <c r="I163" s="651"/>
      <c r="J163" s="651"/>
      <c r="K163" s="651"/>
      <c r="L163" s="651"/>
      <c r="M163" s="651"/>
      <c r="N163" s="651"/>
      <c r="O163" s="651"/>
      <c r="P163" s="651"/>
      <c r="Q163" s="651"/>
      <c r="R163" s="651"/>
      <c r="S163" s="651"/>
      <c r="T163" s="651"/>
      <c r="U163" s="651"/>
      <c r="V163" s="651"/>
      <c r="W163" s="651"/>
      <c r="X163" s="651"/>
      <c r="Y163" s="651"/>
      <c r="Z163" s="651"/>
      <c r="AA163" s="651"/>
      <c r="AB163" s="651"/>
      <c r="AC163" s="651"/>
      <c r="AD163" s="651"/>
      <c r="AE163" s="651"/>
      <c r="AF163" s="651"/>
      <c r="AG163" s="652"/>
      <c r="AH163" s="590"/>
      <c r="AI163" s="590"/>
      <c r="AJ163" s="590"/>
      <c r="AK163" s="590"/>
      <c r="AL163" s="590"/>
    </row>
    <row r="164" spans="1:38" ht="9.75" customHeight="1">
      <c r="A164" s="720"/>
      <c r="B164" s="621"/>
      <c r="C164" s="621"/>
      <c r="D164" s="621"/>
      <c r="E164" s="621"/>
      <c r="F164" s="621"/>
      <c r="G164" s="621"/>
      <c r="H164" s="621"/>
      <c r="I164" s="621"/>
      <c r="J164" s="621"/>
      <c r="K164" s="621"/>
      <c r="L164" s="621"/>
      <c r="M164" s="621"/>
      <c r="N164" s="621"/>
      <c r="O164" s="621"/>
      <c r="P164" s="621"/>
      <c r="Q164" s="621"/>
      <c r="R164" s="621"/>
      <c r="S164" s="621"/>
      <c r="T164" s="621"/>
      <c r="U164" s="621"/>
      <c r="V164" s="621"/>
      <c r="W164" s="621"/>
      <c r="X164" s="621"/>
      <c r="Y164" s="621"/>
      <c r="Z164" s="621"/>
      <c r="AA164" s="621"/>
      <c r="AB164" s="621"/>
      <c r="AC164" s="621"/>
      <c r="AD164" s="621"/>
      <c r="AE164" s="621"/>
      <c r="AF164" s="621"/>
      <c r="AG164" s="622"/>
      <c r="AH164" s="590"/>
      <c r="AI164" s="590"/>
      <c r="AJ164" s="590"/>
      <c r="AK164" s="590"/>
      <c r="AL164" s="590"/>
    </row>
    <row r="165" spans="1:38" ht="9.75" customHeight="1">
      <c r="A165" s="720"/>
      <c r="B165" s="621"/>
      <c r="C165" s="621"/>
      <c r="D165" s="621"/>
      <c r="E165" s="621"/>
      <c r="F165" s="621"/>
      <c r="G165" s="621"/>
      <c r="H165" s="621"/>
      <c r="I165" s="621"/>
      <c r="J165" s="621"/>
      <c r="K165" s="621"/>
      <c r="L165" s="621"/>
      <c r="M165" s="621"/>
      <c r="N165" s="621"/>
      <c r="O165" s="621"/>
      <c r="P165" s="621"/>
      <c r="Q165" s="621"/>
      <c r="R165" s="621"/>
      <c r="S165" s="621"/>
      <c r="T165" s="621"/>
      <c r="U165" s="621"/>
      <c r="V165" s="621"/>
      <c r="W165" s="621"/>
      <c r="X165" s="621"/>
      <c r="Y165" s="621"/>
      <c r="Z165" s="621"/>
      <c r="AA165" s="621"/>
      <c r="AB165" s="621"/>
      <c r="AC165" s="621"/>
      <c r="AD165" s="621"/>
      <c r="AE165" s="621"/>
      <c r="AF165" s="621"/>
      <c r="AG165" s="622"/>
      <c r="AH165" s="590"/>
      <c r="AI165" s="590"/>
      <c r="AJ165" s="590"/>
      <c r="AK165" s="590"/>
      <c r="AL165" s="590"/>
    </row>
    <row r="166" spans="1:38" ht="9.75" customHeight="1">
      <c r="A166" s="720"/>
      <c r="B166" s="621"/>
      <c r="C166" s="621"/>
      <c r="D166" s="621"/>
      <c r="E166" s="621"/>
      <c r="F166" s="621"/>
      <c r="G166" s="621"/>
      <c r="H166" s="621"/>
      <c r="I166" s="621"/>
      <c r="J166" s="621"/>
      <c r="K166" s="621"/>
      <c r="L166" s="621"/>
      <c r="M166" s="621"/>
      <c r="N166" s="621"/>
      <c r="O166" s="621"/>
      <c r="P166" s="621"/>
      <c r="Q166" s="621"/>
      <c r="R166" s="621"/>
      <c r="S166" s="621"/>
      <c r="T166" s="621"/>
      <c r="U166" s="621"/>
      <c r="V166" s="621"/>
      <c r="W166" s="621"/>
      <c r="X166" s="621"/>
      <c r="Y166" s="621"/>
      <c r="Z166" s="621"/>
      <c r="AA166" s="621"/>
      <c r="AB166" s="621"/>
      <c r="AC166" s="621"/>
      <c r="AD166" s="621"/>
      <c r="AE166" s="621"/>
      <c r="AF166" s="621"/>
      <c r="AG166" s="622"/>
      <c r="AH166" s="590"/>
      <c r="AI166" s="590"/>
      <c r="AJ166" s="590"/>
      <c r="AK166" s="590"/>
      <c r="AL166" s="590"/>
    </row>
    <row r="167" spans="1:38" ht="9.75" customHeight="1">
      <c r="A167" s="720"/>
      <c r="B167" s="621"/>
      <c r="C167" s="621"/>
      <c r="D167" s="621"/>
      <c r="E167" s="621"/>
      <c r="F167" s="621"/>
      <c r="G167" s="621"/>
      <c r="H167" s="621"/>
      <c r="I167" s="621"/>
      <c r="J167" s="621"/>
      <c r="K167" s="621"/>
      <c r="L167" s="621"/>
      <c r="M167" s="621"/>
      <c r="N167" s="621"/>
      <c r="O167" s="621"/>
      <c r="P167" s="621"/>
      <c r="Q167" s="621"/>
      <c r="R167" s="621"/>
      <c r="S167" s="621"/>
      <c r="T167" s="621"/>
      <c r="U167" s="621"/>
      <c r="V167" s="621"/>
      <c r="W167" s="621"/>
      <c r="X167" s="621"/>
      <c r="Y167" s="621"/>
      <c r="Z167" s="621"/>
      <c r="AA167" s="621"/>
      <c r="AB167" s="621"/>
      <c r="AC167" s="621"/>
      <c r="AD167" s="621"/>
      <c r="AE167" s="621"/>
      <c r="AF167" s="621"/>
      <c r="AG167" s="622"/>
      <c r="AH167" s="590"/>
      <c r="AI167" s="590"/>
      <c r="AJ167" s="590"/>
      <c r="AK167" s="590"/>
      <c r="AL167" s="590"/>
    </row>
    <row r="168" spans="1:38" ht="9.75" customHeight="1">
      <c r="A168" s="720"/>
      <c r="B168" s="621"/>
      <c r="C168" s="621"/>
      <c r="D168" s="621"/>
      <c r="E168" s="621"/>
      <c r="F168" s="621"/>
      <c r="G168" s="621"/>
      <c r="H168" s="621"/>
      <c r="I168" s="621"/>
      <c r="J168" s="621"/>
      <c r="K168" s="621"/>
      <c r="L168" s="621"/>
      <c r="M168" s="621"/>
      <c r="N168" s="621"/>
      <c r="O168" s="621"/>
      <c r="P168" s="621"/>
      <c r="Q168" s="621"/>
      <c r="R168" s="621"/>
      <c r="S168" s="621"/>
      <c r="T168" s="621"/>
      <c r="U168" s="621"/>
      <c r="V168" s="621"/>
      <c r="W168" s="621"/>
      <c r="X168" s="621"/>
      <c r="Y168" s="621"/>
      <c r="Z168" s="621"/>
      <c r="AA168" s="621"/>
      <c r="AB168" s="621"/>
      <c r="AC168" s="621"/>
      <c r="AD168" s="621"/>
      <c r="AE168" s="621"/>
      <c r="AF168" s="621"/>
      <c r="AG168" s="622"/>
      <c r="AH168" s="590"/>
      <c r="AI168" s="590"/>
      <c r="AJ168" s="590"/>
      <c r="AK168" s="590"/>
      <c r="AL168" s="590"/>
    </row>
    <row r="169" spans="1:38" ht="9.75" customHeight="1">
      <c r="A169" s="720"/>
      <c r="B169" s="621"/>
      <c r="C169" s="621"/>
      <c r="D169" s="621"/>
      <c r="E169" s="621"/>
      <c r="F169" s="621"/>
      <c r="G169" s="621"/>
      <c r="H169" s="621"/>
      <c r="I169" s="621"/>
      <c r="J169" s="621"/>
      <c r="K169" s="621"/>
      <c r="L169" s="621"/>
      <c r="M169" s="621"/>
      <c r="N169" s="621"/>
      <c r="O169" s="621"/>
      <c r="P169" s="621"/>
      <c r="Q169" s="621"/>
      <c r="R169" s="621"/>
      <c r="S169" s="621"/>
      <c r="T169" s="621"/>
      <c r="U169" s="621"/>
      <c r="V169" s="621"/>
      <c r="W169" s="621"/>
      <c r="X169" s="621"/>
      <c r="Y169" s="621"/>
      <c r="Z169" s="621"/>
      <c r="AA169" s="621"/>
      <c r="AB169" s="621"/>
      <c r="AC169" s="621"/>
      <c r="AD169" s="621"/>
      <c r="AE169" s="621"/>
      <c r="AF169" s="621"/>
      <c r="AG169" s="622"/>
      <c r="AH169" s="590"/>
      <c r="AI169" s="590"/>
      <c r="AJ169" s="590"/>
      <c r="AK169" s="590"/>
      <c r="AL169" s="590"/>
    </row>
    <row r="170" spans="1:38" ht="9.75" customHeight="1">
      <c r="A170" s="720"/>
      <c r="B170" s="621"/>
      <c r="C170" s="621"/>
      <c r="D170" s="621"/>
      <c r="E170" s="621"/>
      <c r="F170" s="621"/>
      <c r="G170" s="621"/>
      <c r="H170" s="621"/>
      <c r="I170" s="621"/>
      <c r="J170" s="621"/>
      <c r="K170" s="621"/>
      <c r="L170" s="621"/>
      <c r="M170" s="621"/>
      <c r="N170" s="621"/>
      <c r="O170" s="621"/>
      <c r="P170" s="621"/>
      <c r="Q170" s="621"/>
      <c r="R170" s="621"/>
      <c r="S170" s="621"/>
      <c r="T170" s="621"/>
      <c r="U170" s="621"/>
      <c r="V170" s="621"/>
      <c r="W170" s="621"/>
      <c r="X170" s="621"/>
      <c r="Y170" s="621"/>
      <c r="Z170" s="621"/>
      <c r="AA170" s="621"/>
      <c r="AB170" s="621"/>
      <c r="AC170" s="621"/>
      <c r="AD170" s="621"/>
      <c r="AE170" s="621"/>
      <c r="AF170" s="621"/>
      <c r="AG170" s="622"/>
      <c r="AH170" s="590"/>
      <c r="AI170" s="590"/>
      <c r="AJ170" s="590"/>
      <c r="AK170" s="590"/>
      <c r="AL170" s="590"/>
    </row>
    <row r="171" spans="1:38" ht="9.75" customHeight="1">
      <c r="A171" s="720"/>
      <c r="B171" s="621"/>
      <c r="C171" s="621"/>
      <c r="D171" s="621"/>
      <c r="E171" s="621"/>
      <c r="F171" s="621"/>
      <c r="G171" s="621"/>
      <c r="H171" s="621"/>
      <c r="I171" s="621"/>
      <c r="J171" s="621"/>
      <c r="K171" s="621"/>
      <c r="L171" s="621"/>
      <c r="M171" s="621"/>
      <c r="N171" s="621"/>
      <c r="O171" s="621"/>
      <c r="P171" s="621"/>
      <c r="Q171" s="621"/>
      <c r="R171" s="621"/>
      <c r="S171" s="621"/>
      <c r="T171" s="621"/>
      <c r="U171" s="621"/>
      <c r="V171" s="621"/>
      <c r="W171" s="621"/>
      <c r="X171" s="621"/>
      <c r="Y171" s="621"/>
      <c r="Z171" s="621"/>
      <c r="AA171" s="621"/>
      <c r="AB171" s="621"/>
      <c r="AC171" s="621"/>
      <c r="AD171" s="621"/>
      <c r="AE171" s="621"/>
      <c r="AF171" s="621"/>
      <c r="AG171" s="622"/>
      <c r="AH171" s="590"/>
      <c r="AI171" s="590"/>
      <c r="AJ171" s="590"/>
      <c r="AK171" s="590"/>
      <c r="AL171" s="590"/>
    </row>
    <row r="172" spans="1:38" ht="9.75" customHeight="1">
      <c r="A172" s="720"/>
      <c r="B172" s="621"/>
      <c r="C172" s="621"/>
      <c r="D172" s="621"/>
      <c r="E172" s="621"/>
      <c r="F172" s="621"/>
      <c r="G172" s="621"/>
      <c r="H172" s="621"/>
      <c r="I172" s="621"/>
      <c r="J172" s="621"/>
      <c r="K172" s="621"/>
      <c r="L172" s="621"/>
      <c r="M172" s="621"/>
      <c r="N172" s="621"/>
      <c r="O172" s="621"/>
      <c r="P172" s="621"/>
      <c r="Q172" s="621"/>
      <c r="R172" s="621"/>
      <c r="S172" s="621"/>
      <c r="T172" s="621"/>
      <c r="U172" s="621"/>
      <c r="V172" s="621"/>
      <c r="W172" s="621"/>
      <c r="X172" s="621"/>
      <c r="Y172" s="621"/>
      <c r="Z172" s="621"/>
      <c r="AA172" s="621"/>
      <c r="AB172" s="621"/>
      <c r="AC172" s="621"/>
      <c r="AD172" s="621"/>
      <c r="AE172" s="621"/>
      <c r="AF172" s="621"/>
      <c r="AG172" s="622"/>
      <c r="AH172" s="590"/>
      <c r="AI172" s="590"/>
      <c r="AJ172" s="590"/>
      <c r="AK172" s="590"/>
      <c r="AL172" s="590"/>
    </row>
    <row r="173" spans="1:38" ht="9.75" customHeight="1">
      <c r="A173" s="720"/>
      <c r="B173" s="621"/>
      <c r="C173" s="621"/>
      <c r="D173" s="621"/>
      <c r="E173" s="621"/>
      <c r="F173" s="621"/>
      <c r="G173" s="621"/>
      <c r="H173" s="621"/>
      <c r="I173" s="621"/>
      <c r="J173" s="621"/>
      <c r="K173" s="621"/>
      <c r="L173" s="621"/>
      <c r="M173" s="621"/>
      <c r="N173" s="621"/>
      <c r="O173" s="621"/>
      <c r="P173" s="621"/>
      <c r="Q173" s="621"/>
      <c r="R173" s="621"/>
      <c r="S173" s="621"/>
      <c r="T173" s="621"/>
      <c r="U173" s="621"/>
      <c r="V173" s="621"/>
      <c r="W173" s="621"/>
      <c r="X173" s="621"/>
      <c r="Y173" s="621"/>
      <c r="Z173" s="621"/>
      <c r="AA173" s="621"/>
      <c r="AB173" s="621"/>
      <c r="AC173" s="621"/>
      <c r="AD173" s="621"/>
      <c r="AE173" s="621"/>
      <c r="AF173" s="621"/>
      <c r="AG173" s="622"/>
      <c r="AH173" s="590"/>
      <c r="AI173" s="590"/>
      <c r="AJ173" s="590"/>
      <c r="AK173" s="590"/>
      <c r="AL173" s="590"/>
    </row>
    <row r="174" spans="1:38" ht="9.75" customHeight="1">
      <c r="A174" s="720"/>
      <c r="B174" s="621"/>
      <c r="C174" s="621"/>
      <c r="D174" s="621"/>
      <c r="E174" s="621"/>
      <c r="F174" s="621"/>
      <c r="G174" s="621"/>
      <c r="H174" s="621"/>
      <c r="I174" s="621"/>
      <c r="J174" s="621"/>
      <c r="K174" s="621"/>
      <c r="L174" s="621"/>
      <c r="M174" s="621"/>
      <c r="N174" s="621"/>
      <c r="O174" s="621"/>
      <c r="P174" s="621"/>
      <c r="Q174" s="621"/>
      <c r="R174" s="621"/>
      <c r="S174" s="621"/>
      <c r="T174" s="621"/>
      <c r="U174" s="621"/>
      <c r="V174" s="621"/>
      <c r="W174" s="621"/>
      <c r="X174" s="621"/>
      <c r="Y174" s="621"/>
      <c r="Z174" s="621"/>
      <c r="AA174" s="621"/>
      <c r="AB174" s="621"/>
      <c r="AC174" s="621"/>
      <c r="AD174" s="621"/>
      <c r="AE174" s="621"/>
      <c r="AF174" s="621"/>
      <c r="AG174" s="622"/>
      <c r="AH174" s="590"/>
      <c r="AI174" s="590"/>
      <c r="AJ174" s="590"/>
      <c r="AK174" s="590"/>
      <c r="AL174" s="590"/>
    </row>
    <row r="175" spans="1:38" ht="9.75" customHeight="1">
      <c r="A175" s="720"/>
      <c r="B175" s="621"/>
      <c r="C175" s="621"/>
      <c r="D175" s="621"/>
      <c r="E175" s="621"/>
      <c r="F175" s="621"/>
      <c r="G175" s="621"/>
      <c r="H175" s="621"/>
      <c r="I175" s="621"/>
      <c r="J175" s="621"/>
      <c r="K175" s="621"/>
      <c r="L175" s="621"/>
      <c r="M175" s="621"/>
      <c r="N175" s="621"/>
      <c r="O175" s="621"/>
      <c r="P175" s="621"/>
      <c r="Q175" s="621"/>
      <c r="R175" s="621"/>
      <c r="S175" s="621"/>
      <c r="T175" s="621"/>
      <c r="U175" s="621"/>
      <c r="V175" s="621"/>
      <c r="W175" s="621"/>
      <c r="X175" s="621"/>
      <c r="Y175" s="621"/>
      <c r="Z175" s="621"/>
      <c r="AA175" s="621"/>
      <c r="AB175" s="621"/>
      <c r="AC175" s="621"/>
      <c r="AD175" s="621"/>
      <c r="AE175" s="621"/>
      <c r="AF175" s="621"/>
      <c r="AG175" s="622"/>
      <c r="AH175" s="590"/>
      <c r="AI175" s="590"/>
      <c r="AJ175" s="590"/>
      <c r="AK175" s="590"/>
      <c r="AL175" s="590"/>
    </row>
    <row r="176" spans="1:38" ht="9.75" customHeight="1">
      <c r="A176" s="721"/>
      <c r="B176" s="624"/>
      <c r="C176" s="624"/>
      <c r="D176" s="624"/>
      <c r="E176" s="624"/>
      <c r="F176" s="624"/>
      <c r="G176" s="624"/>
      <c r="H176" s="624"/>
      <c r="I176" s="624"/>
      <c r="J176" s="624"/>
      <c r="K176" s="624"/>
      <c r="L176" s="624"/>
      <c r="M176" s="624"/>
      <c r="N176" s="624"/>
      <c r="O176" s="624"/>
      <c r="P176" s="624"/>
      <c r="Q176" s="624"/>
      <c r="R176" s="624"/>
      <c r="S176" s="624"/>
      <c r="T176" s="624"/>
      <c r="U176" s="624"/>
      <c r="V176" s="624"/>
      <c r="W176" s="624"/>
      <c r="X176" s="624"/>
      <c r="Y176" s="624"/>
      <c r="Z176" s="624"/>
      <c r="AA176" s="624"/>
      <c r="AB176" s="624"/>
      <c r="AC176" s="624"/>
      <c r="AD176" s="624"/>
      <c r="AE176" s="624"/>
      <c r="AF176" s="624"/>
      <c r="AG176" s="625"/>
      <c r="AH176" s="590"/>
      <c r="AI176" s="590"/>
      <c r="AJ176" s="590"/>
      <c r="AK176" s="590"/>
      <c r="AL176" s="590"/>
    </row>
    <row r="177" spans="1:45" s="148" customFormat="1" ht="21.75" customHeight="1">
      <c r="A177" s="626" t="s">
        <v>1029</v>
      </c>
      <c r="B177" s="627"/>
      <c r="C177" s="627"/>
      <c r="D177" s="627"/>
      <c r="E177" s="627"/>
      <c r="F177" s="627"/>
      <c r="G177" s="627"/>
      <c r="H177" s="627"/>
      <c r="I177" s="627"/>
      <c r="J177" s="627"/>
      <c r="K177" s="627"/>
      <c r="L177" s="627"/>
      <c r="M177" s="627"/>
      <c r="N177" s="627"/>
      <c r="O177" s="627"/>
      <c r="P177" s="627"/>
      <c r="Q177" s="627"/>
      <c r="R177" s="627"/>
      <c r="S177" s="627"/>
      <c r="T177" s="627"/>
      <c r="U177" s="627"/>
      <c r="V177" s="627"/>
      <c r="W177" s="627"/>
      <c r="X177" s="627"/>
      <c r="Y177" s="627"/>
      <c r="Z177" s="627"/>
      <c r="AA177" s="627"/>
      <c r="AB177" s="627"/>
      <c r="AC177" s="627"/>
      <c r="AD177" s="627"/>
      <c r="AE177" s="627"/>
      <c r="AF177" s="627"/>
      <c r="AG177" s="628"/>
      <c r="AH177" s="590"/>
      <c r="AI177" s="590"/>
      <c r="AJ177" s="590"/>
      <c r="AK177" s="590"/>
      <c r="AL177" s="590"/>
      <c r="AN177" s="165"/>
      <c r="AO177" s="165"/>
      <c r="AP177" s="165"/>
      <c r="AQ177" s="165"/>
      <c r="AR177" s="165"/>
      <c r="AS177" s="165"/>
    </row>
    <row r="178" spans="1:45" s="148" customFormat="1" ht="9.75" customHeight="1">
      <c r="A178" s="719" t="s">
        <v>1089</v>
      </c>
      <c r="B178" s="651" t="str">
        <f>IF($P$161="nie","Nie dotyczy"," ")</f>
        <v xml:space="preserve"> </v>
      </c>
      <c r="C178" s="651"/>
      <c r="D178" s="651"/>
      <c r="E178" s="651"/>
      <c r="F178" s="651"/>
      <c r="G178" s="651"/>
      <c r="H178" s="651"/>
      <c r="I178" s="651"/>
      <c r="J178" s="651"/>
      <c r="K178" s="651"/>
      <c r="L178" s="651"/>
      <c r="M178" s="651"/>
      <c r="N178" s="651"/>
      <c r="O178" s="651"/>
      <c r="P178" s="651"/>
      <c r="Q178" s="651"/>
      <c r="R178" s="651"/>
      <c r="S178" s="651"/>
      <c r="T178" s="651"/>
      <c r="U178" s="651"/>
      <c r="V178" s="651"/>
      <c r="W178" s="651"/>
      <c r="X178" s="651"/>
      <c r="Y178" s="651"/>
      <c r="Z178" s="651"/>
      <c r="AA178" s="651"/>
      <c r="AB178" s="651"/>
      <c r="AC178" s="651"/>
      <c r="AD178" s="651"/>
      <c r="AE178" s="651"/>
      <c r="AF178" s="651"/>
      <c r="AG178" s="652"/>
      <c r="AH178" s="590"/>
      <c r="AI178" s="590"/>
      <c r="AJ178" s="590"/>
      <c r="AK178" s="590"/>
      <c r="AL178" s="590"/>
      <c r="AN178" s="165"/>
      <c r="AO178" s="165"/>
      <c r="AP178" s="165"/>
      <c r="AQ178" s="165"/>
      <c r="AR178" s="165"/>
      <c r="AS178" s="165"/>
    </row>
    <row r="179" spans="1:45" ht="9.75" customHeight="1">
      <c r="A179" s="720"/>
      <c r="B179" s="621"/>
      <c r="C179" s="621"/>
      <c r="D179" s="621"/>
      <c r="E179" s="621"/>
      <c r="F179" s="621"/>
      <c r="G179" s="621"/>
      <c r="H179" s="621"/>
      <c r="I179" s="621"/>
      <c r="J179" s="621"/>
      <c r="K179" s="621"/>
      <c r="L179" s="621"/>
      <c r="M179" s="621"/>
      <c r="N179" s="621"/>
      <c r="O179" s="621"/>
      <c r="P179" s="621"/>
      <c r="Q179" s="621"/>
      <c r="R179" s="621"/>
      <c r="S179" s="621"/>
      <c r="T179" s="621"/>
      <c r="U179" s="621"/>
      <c r="V179" s="621"/>
      <c r="W179" s="621"/>
      <c r="X179" s="621"/>
      <c r="Y179" s="621"/>
      <c r="Z179" s="621"/>
      <c r="AA179" s="621"/>
      <c r="AB179" s="621"/>
      <c r="AC179" s="621"/>
      <c r="AD179" s="621"/>
      <c r="AE179" s="621"/>
      <c r="AF179" s="621"/>
      <c r="AG179" s="622"/>
      <c r="AH179" s="590"/>
      <c r="AI179" s="590"/>
      <c r="AJ179" s="590"/>
      <c r="AK179" s="590"/>
      <c r="AL179" s="590"/>
    </row>
    <row r="180" spans="1:45" ht="9.75" customHeight="1">
      <c r="A180" s="720"/>
      <c r="B180" s="621"/>
      <c r="C180" s="621"/>
      <c r="D180" s="621"/>
      <c r="E180" s="621"/>
      <c r="F180" s="621"/>
      <c r="G180" s="621"/>
      <c r="H180" s="621"/>
      <c r="I180" s="621"/>
      <c r="J180" s="621"/>
      <c r="K180" s="621"/>
      <c r="L180" s="621"/>
      <c r="M180" s="621"/>
      <c r="N180" s="621"/>
      <c r="O180" s="621"/>
      <c r="P180" s="621"/>
      <c r="Q180" s="621"/>
      <c r="R180" s="621"/>
      <c r="S180" s="621"/>
      <c r="T180" s="621"/>
      <c r="U180" s="621"/>
      <c r="V180" s="621"/>
      <c r="W180" s="621"/>
      <c r="X180" s="621"/>
      <c r="Y180" s="621"/>
      <c r="Z180" s="621"/>
      <c r="AA180" s="621"/>
      <c r="AB180" s="621"/>
      <c r="AC180" s="621"/>
      <c r="AD180" s="621"/>
      <c r="AE180" s="621"/>
      <c r="AF180" s="621"/>
      <c r="AG180" s="622"/>
      <c r="AH180" s="590"/>
      <c r="AI180" s="590"/>
      <c r="AJ180" s="590"/>
      <c r="AK180" s="590"/>
      <c r="AL180" s="590"/>
    </row>
    <row r="181" spans="1:45" ht="9.75" customHeight="1">
      <c r="A181" s="720"/>
      <c r="B181" s="621"/>
      <c r="C181" s="621"/>
      <c r="D181" s="621"/>
      <c r="E181" s="621"/>
      <c r="F181" s="621"/>
      <c r="G181" s="621"/>
      <c r="H181" s="621"/>
      <c r="I181" s="621"/>
      <c r="J181" s="621"/>
      <c r="K181" s="621"/>
      <c r="L181" s="621"/>
      <c r="M181" s="621"/>
      <c r="N181" s="621"/>
      <c r="O181" s="621"/>
      <c r="P181" s="621"/>
      <c r="Q181" s="621"/>
      <c r="R181" s="621"/>
      <c r="S181" s="621"/>
      <c r="T181" s="621"/>
      <c r="U181" s="621"/>
      <c r="V181" s="621"/>
      <c r="W181" s="621"/>
      <c r="X181" s="621"/>
      <c r="Y181" s="621"/>
      <c r="Z181" s="621"/>
      <c r="AA181" s="621"/>
      <c r="AB181" s="621"/>
      <c r="AC181" s="621"/>
      <c r="AD181" s="621"/>
      <c r="AE181" s="621"/>
      <c r="AF181" s="621"/>
      <c r="AG181" s="622"/>
      <c r="AH181" s="590"/>
      <c r="AI181" s="590"/>
      <c r="AJ181" s="590"/>
      <c r="AK181" s="590"/>
      <c r="AL181" s="590"/>
    </row>
    <row r="182" spans="1:45" ht="9.75" customHeight="1">
      <c r="A182" s="720"/>
      <c r="B182" s="621"/>
      <c r="C182" s="621"/>
      <c r="D182" s="621"/>
      <c r="E182" s="621"/>
      <c r="F182" s="621"/>
      <c r="G182" s="621"/>
      <c r="H182" s="621"/>
      <c r="I182" s="621"/>
      <c r="J182" s="621"/>
      <c r="K182" s="621"/>
      <c r="L182" s="621"/>
      <c r="M182" s="621"/>
      <c r="N182" s="621"/>
      <c r="O182" s="621"/>
      <c r="P182" s="621"/>
      <c r="Q182" s="621"/>
      <c r="R182" s="621"/>
      <c r="S182" s="621"/>
      <c r="T182" s="621"/>
      <c r="U182" s="621"/>
      <c r="V182" s="621"/>
      <c r="W182" s="621"/>
      <c r="X182" s="621"/>
      <c r="Y182" s="621"/>
      <c r="Z182" s="621"/>
      <c r="AA182" s="621"/>
      <c r="AB182" s="621"/>
      <c r="AC182" s="621"/>
      <c r="AD182" s="621"/>
      <c r="AE182" s="621"/>
      <c r="AF182" s="621"/>
      <c r="AG182" s="622"/>
      <c r="AH182" s="590"/>
      <c r="AI182" s="590"/>
      <c r="AJ182" s="590"/>
      <c r="AK182" s="590"/>
      <c r="AL182" s="590"/>
    </row>
    <row r="183" spans="1:45" ht="9.75" customHeight="1">
      <c r="A183" s="720"/>
      <c r="B183" s="621"/>
      <c r="C183" s="621"/>
      <c r="D183" s="621"/>
      <c r="E183" s="621"/>
      <c r="F183" s="621"/>
      <c r="G183" s="621"/>
      <c r="H183" s="621"/>
      <c r="I183" s="621"/>
      <c r="J183" s="621"/>
      <c r="K183" s="621"/>
      <c r="L183" s="621"/>
      <c r="M183" s="621"/>
      <c r="N183" s="621"/>
      <c r="O183" s="621"/>
      <c r="P183" s="621"/>
      <c r="Q183" s="621"/>
      <c r="R183" s="621"/>
      <c r="S183" s="621"/>
      <c r="T183" s="621"/>
      <c r="U183" s="621"/>
      <c r="V183" s="621"/>
      <c r="W183" s="621"/>
      <c r="X183" s="621"/>
      <c r="Y183" s="621"/>
      <c r="Z183" s="621"/>
      <c r="AA183" s="621"/>
      <c r="AB183" s="621"/>
      <c r="AC183" s="621"/>
      <c r="AD183" s="621"/>
      <c r="AE183" s="621"/>
      <c r="AF183" s="621"/>
      <c r="AG183" s="622"/>
      <c r="AH183" s="590"/>
      <c r="AI183" s="590"/>
      <c r="AJ183" s="590"/>
      <c r="AK183" s="590"/>
      <c r="AL183" s="590"/>
    </row>
    <row r="184" spans="1:45" ht="9.75" customHeight="1">
      <c r="A184" s="720"/>
      <c r="B184" s="621"/>
      <c r="C184" s="621"/>
      <c r="D184" s="621"/>
      <c r="E184" s="621"/>
      <c r="F184" s="621"/>
      <c r="G184" s="621"/>
      <c r="H184" s="621"/>
      <c r="I184" s="621"/>
      <c r="J184" s="621"/>
      <c r="K184" s="621"/>
      <c r="L184" s="621"/>
      <c r="M184" s="621"/>
      <c r="N184" s="621"/>
      <c r="O184" s="621"/>
      <c r="P184" s="621"/>
      <c r="Q184" s="621"/>
      <c r="R184" s="621"/>
      <c r="S184" s="621"/>
      <c r="T184" s="621"/>
      <c r="U184" s="621"/>
      <c r="V184" s="621"/>
      <c r="W184" s="621"/>
      <c r="X184" s="621"/>
      <c r="Y184" s="621"/>
      <c r="Z184" s="621"/>
      <c r="AA184" s="621"/>
      <c r="AB184" s="621"/>
      <c r="AC184" s="621"/>
      <c r="AD184" s="621"/>
      <c r="AE184" s="621"/>
      <c r="AF184" s="621"/>
      <c r="AG184" s="622"/>
      <c r="AH184" s="590"/>
      <c r="AI184" s="590"/>
      <c r="AJ184" s="590"/>
      <c r="AK184" s="590"/>
      <c r="AL184" s="590"/>
    </row>
    <row r="185" spans="1:45" ht="9.75" customHeight="1">
      <c r="A185" s="720"/>
      <c r="B185" s="621"/>
      <c r="C185" s="621"/>
      <c r="D185" s="621"/>
      <c r="E185" s="621"/>
      <c r="F185" s="621"/>
      <c r="G185" s="621"/>
      <c r="H185" s="621"/>
      <c r="I185" s="621"/>
      <c r="J185" s="621"/>
      <c r="K185" s="621"/>
      <c r="L185" s="621"/>
      <c r="M185" s="621"/>
      <c r="N185" s="621"/>
      <c r="O185" s="621"/>
      <c r="P185" s="621"/>
      <c r="Q185" s="621"/>
      <c r="R185" s="621"/>
      <c r="S185" s="621"/>
      <c r="T185" s="621"/>
      <c r="U185" s="621"/>
      <c r="V185" s="621"/>
      <c r="W185" s="621"/>
      <c r="X185" s="621"/>
      <c r="Y185" s="621"/>
      <c r="Z185" s="621"/>
      <c r="AA185" s="621"/>
      <c r="AB185" s="621"/>
      <c r="AC185" s="621"/>
      <c r="AD185" s="621"/>
      <c r="AE185" s="621"/>
      <c r="AF185" s="621"/>
      <c r="AG185" s="622"/>
      <c r="AH185" s="590"/>
      <c r="AI185" s="590"/>
      <c r="AJ185" s="590"/>
      <c r="AK185" s="590"/>
      <c r="AL185" s="590"/>
    </row>
    <row r="186" spans="1:45" ht="9.75" customHeight="1">
      <c r="A186" s="720"/>
      <c r="B186" s="621"/>
      <c r="C186" s="621"/>
      <c r="D186" s="621"/>
      <c r="E186" s="621"/>
      <c r="F186" s="621"/>
      <c r="G186" s="621"/>
      <c r="H186" s="621"/>
      <c r="I186" s="621"/>
      <c r="J186" s="621"/>
      <c r="K186" s="621"/>
      <c r="L186" s="621"/>
      <c r="M186" s="621"/>
      <c r="N186" s="621"/>
      <c r="O186" s="621"/>
      <c r="P186" s="621"/>
      <c r="Q186" s="621"/>
      <c r="R186" s="621"/>
      <c r="S186" s="621"/>
      <c r="T186" s="621"/>
      <c r="U186" s="621"/>
      <c r="V186" s="621"/>
      <c r="W186" s="621"/>
      <c r="X186" s="621"/>
      <c r="Y186" s="621"/>
      <c r="Z186" s="621"/>
      <c r="AA186" s="621"/>
      <c r="AB186" s="621"/>
      <c r="AC186" s="621"/>
      <c r="AD186" s="621"/>
      <c r="AE186" s="621"/>
      <c r="AF186" s="621"/>
      <c r="AG186" s="622"/>
      <c r="AH186" s="590"/>
      <c r="AI186" s="590"/>
      <c r="AJ186" s="590"/>
      <c r="AK186" s="590"/>
      <c r="AL186" s="590"/>
    </row>
    <row r="187" spans="1:45" ht="9.75" customHeight="1">
      <c r="A187" s="720"/>
      <c r="B187" s="621"/>
      <c r="C187" s="621"/>
      <c r="D187" s="621"/>
      <c r="E187" s="621"/>
      <c r="F187" s="621"/>
      <c r="G187" s="621"/>
      <c r="H187" s="621"/>
      <c r="I187" s="621"/>
      <c r="J187" s="621"/>
      <c r="K187" s="621"/>
      <c r="L187" s="621"/>
      <c r="M187" s="621"/>
      <c r="N187" s="621"/>
      <c r="O187" s="621"/>
      <c r="P187" s="621"/>
      <c r="Q187" s="621"/>
      <c r="R187" s="621"/>
      <c r="S187" s="621"/>
      <c r="T187" s="621"/>
      <c r="U187" s="621"/>
      <c r="V187" s="621"/>
      <c r="W187" s="621"/>
      <c r="X187" s="621"/>
      <c r="Y187" s="621"/>
      <c r="Z187" s="621"/>
      <c r="AA187" s="621"/>
      <c r="AB187" s="621"/>
      <c r="AC187" s="621"/>
      <c r="AD187" s="621"/>
      <c r="AE187" s="621"/>
      <c r="AF187" s="621"/>
      <c r="AG187" s="622"/>
      <c r="AH187" s="590"/>
      <c r="AI187" s="590"/>
      <c r="AJ187" s="590"/>
      <c r="AK187" s="590"/>
      <c r="AL187" s="590"/>
    </row>
    <row r="188" spans="1:45" ht="9.75" customHeight="1">
      <c r="A188" s="720"/>
      <c r="B188" s="621"/>
      <c r="C188" s="621"/>
      <c r="D188" s="621"/>
      <c r="E188" s="621"/>
      <c r="F188" s="621"/>
      <c r="G188" s="621"/>
      <c r="H188" s="621"/>
      <c r="I188" s="621"/>
      <c r="J188" s="621"/>
      <c r="K188" s="621"/>
      <c r="L188" s="621"/>
      <c r="M188" s="621"/>
      <c r="N188" s="621"/>
      <c r="O188" s="621"/>
      <c r="P188" s="621"/>
      <c r="Q188" s="621"/>
      <c r="R188" s="621"/>
      <c r="S188" s="621"/>
      <c r="T188" s="621"/>
      <c r="U188" s="621"/>
      <c r="V188" s="621"/>
      <c r="W188" s="621"/>
      <c r="X188" s="621"/>
      <c r="Y188" s="621"/>
      <c r="Z188" s="621"/>
      <c r="AA188" s="621"/>
      <c r="AB188" s="621"/>
      <c r="AC188" s="621"/>
      <c r="AD188" s="621"/>
      <c r="AE188" s="621"/>
      <c r="AF188" s="621"/>
      <c r="AG188" s="622"/>
      <c r="AH188" s="590"/>
      <c r="AI188" s="590"/>
      <c r="AJ188" s="590"/>
      <c r="AK188" s="590"/>
      <c r="AL188" s="590"/>
    </row>
    <row r="189" spans="1:45" ht="9.75" customHeight="1">
      <c r="A189" s="720"/>
      <c r="B189" s="621"/>
      <c r="C189" s="621"/>
      <c r="D189" s="621"/>
      <c r="E189" s="621"/>
      <c r="F189" s="621"/>
      <c r="G189" s="621"/>
      <c r="H189" s="621"/>
      <c r="I189" s="621"/>
      <c r="J189" s="621"/>
      <c r="K189" s="621"/>
      <c r="L189" s="621"/>
      <c r="M189" s="621"/>
      <c r="N189" s="621"/>
      <c r="O189" s="621"/>
      <c r="P189" s="621"/>
      <c r="Q189" s="621"/>
      <c r="R189" s="621"/>
      <c r="S189" s="621"/>
      <c r="T189" s="621"/>
      <c r="U189" s="621"/>
      <c r="V189" s="621"/>
      <c r="W189" s="621"/>
      <c r="X189" s="621"/>
      <c r="Y189" s="621"/>
      <c r="Z189" s="621"/>
      <c r="AA189" s="621"/>
      <c r="AB189" s="621"/>
      <c r="AC189" s="621"/>
      <c r="AD189" s="621"/>
      <c r="AE189" s="621"/>
      <c r="AF189" s="621"/>
      <c r="AG189" s="622"/>
      <c r="AH189" s="590"/>
      <c r="AI189" s="590"/>
      <c r="AJ189" s="590"/>
      <c r="AK189" s="590"/>
      <c r="AL189" s="590"/>
    </row>
    <row r="190" spans="1:45" ht="9.75" customHeight="1">
      <c r="A190" s="720"/>
      <c r="B190" s="621"/>
      <c r="C190" s="621"/>
      <c r="D190" s="621"/>
      <c r="E190" s="621"/>
      <c r="F190" s="621"/>
      <c r="G190" s="621"/>
      <c r="H190" s="621"/>
      <c r="I190" s="621"/>
      <c r="J190" s="621"/>
      <c r="K190" s="621"/>
      <c r="L190" s="621"/>
      <c r="M190" s="621"/>
      <c r="N190" s="621"/>
      <c r="O190" s="621"/>
      <c r="P190" s="621"/>
      <c r="Q190" s="621"/>
      <c r="R190" s="621"/>
      <c r="S190" s="621"/>
      <c r="T190" s="621"/>
      <c r="U190" s="621"/>
      <c r="V190" s="621"/>
      <c r="W190" s="621"/>
      <c r="X190" s="621"/>
      <c r="Y190" s="621"/>
      <c r="Z190" s="621"/>
      <c r="AA190" s="621"/>
      <c r="AB190" s="621"/>
      <c r="AC190" s="621"/>
      <c r="AD190" s="621"/>
      <c r="AE190" s="621"/>
      <c r="AF190" s="621"/>
      <c r="AG190" s="622"/>
      <c r="AH190" s="590"/>
      <c r="AI190" s="590"/>
      <c r="AJ190" s="590"/>
      <c r="AK190" s="590"/>
      <c r="AL190" s="590"/>
    </row>
    <row r="191" spans="1:45" ht="9.75" customHeight="1">
      <c r="A191" s="721"/>
      <c r="B191" s="624"/>
      <c r="C191" s="624"/>
      <c r="D191" s="624"/>
      <c r="E191" s="624"/>
      <c r="F191" s="624"/>
      <c r="G191" s="624"/>
      <c r="H191" s="624"/>
      <c r="I191" s="624"/>
      <c r="J191" s="624"/>
      <c r="K191" s="624"/>
      <c r="L191" s="624"/>
      <c r="M191" s="624"/>
      <c r="N191" s="624"/>
      <c r="O191" s="624"/>
      <c r="P191" s="624"/>
      <c r="Q191" s="624"/>
      <c r="R191" s="624"/>
      <c r="S191" s="624"/>
      <c r="T191" s="624"/>
      <c r="U191" s="624"/>
      <c r="V191" s="624"/>
      <c r="W191" s="624"/>
      <c r="X191" s="624"/>
      <c r="Y191" s="624"/>
      <c r="Z191" s="624"/>
      <c r="AA191" s="624"/>
      <c r="AB191" s="624"/>
      <c r="AC191" s="624"/>
      <c r="AD191" s="624"/>
      <c r="AE191" s="624"/>
      <c r="AF191" s="624"/>
      <c r="AG191" s="625"/>
      <c r="AH191" s="590"/>
      <c r="AI191" s="590"/>
      <c r="AJ191" s="590"/>
      <c r="AK191" s="590"/>
      <c r="AL191" s="590"/>
    </row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</sheetData>
  <sheetProtection algorithmName="SHA-512" hashValue="kkfSFufbgtry7KJqixpi9l4XS8OVB11j679NqCEkNJmg1CBPz5neUpzXcWhcfHa0djS0gJfrVrmKDxAGqJKPvw==" saltValue="XN8Xk64PwuP0CzAe5hDqkg==" spinCount="100000" sheet="1" formatCells="0" formatRows="0" selectLockedCells="1"/>
  <mergeCells count="144">
    <mergeCell ref="A67:AG67"/>
    <mergeCell ref="A68:AG68"/>
    <mergeCell ref="A69:AG69"/>
    <mergeCell ref="A70:N70"/>
    <mergeCell ref="B71:AG71"/>
    <mergeCell ref="A1:AG1"/>
    <mergeCell ref="A2:AG2"/>
    <mergeCell ref="A3:N3"/>
    <mergeCell ref="A52:AG52"/>
    <mergeCell ref="B4:AG4"/>
    <mergeCell ref="A19:AG19"/>
    <mergeCell ref="A20:N20"/>
    <mergeCell ref="B21:AG21"/>
    <mergeCell ref="A36:N36"/>
    <mergeCell ref="B37:AG37"/>
    <mergeCell ref="A38:AG51"/>
    <mergeCell ref="A22:AG35"/>
    <mergeCell ref="P3:AG3"/>
    <mergeCell ref="P20:AG20"/>
    <mergeCell ref="P36:AG36"/>
    <mergeCell ref="P70:AG70"/>
    <mergeCell ref="A102:X102"/>
    <mergeCell ref="Z102:AG102"/>
    <mergeCell ref="A119:F132"/>
    <mergeCell ref="G119:I132"/>
    <mergeCell ref="J119:R132"/>
    <mergeCell ref="S119:V132"/>
    <mergeCell ref="W119:Z132"/>
    <mergeCell ref="AA119:AC132"/>
    <mergeCell ref="AD119:AG132"/>
    <mergeCell ref="AD103:AG103"/>
    <mergeCell ref="A104:F104"/>
    <mergeCell ref="G104:I104"/>
    <mergeCell ref="J104:R104"/>
    <mergeCell ref="S104:V104"/>
    <mergeCell ref="W104:Z104"/>
    <mergeCell ref="AA104:AC104"/>
    <mergeCell ref="AD104:AG104"/>
    <mergeCell ref="A103:F103"/>
    <mergeCell ref="G103:I103"/>
    <mergeCell ref="J103:R103"/>
    <mergeCell ref="S103:V103"/>
    <mergeCell ref="W103:Z103"/>
    <mergeCell ref="AA103:AC103"/>
    <mergeCell ref="A133:F146"/>
    <mergeCell ref="A86:N86"/>
    <mergeCell ref="B87:AG87"/>
    <mergeCell ref="P86:AG86"/>
    <mergeCell ref="B178:AG191"/>
    <mergeCell ref="A178:A191"/>
    <mergeCell ref="B163:AG176"/>
    <mergeCell ref="A163:A176"/>
    <mergeCell ref="A147:F160"/>
    <mergeCell ref="G147:I160"/>
    <mergeCell ref="J147:R160"/>
    <mergeCell ref="S147:V160"/>
    <mergeCell ref="W147:Z160"/>
    <mergeCell ref="AA147:AC160"/>
    <mergeCell ref="AD147:AG160"/>
    <mergeCell ref="A161:N161"/>
    <mergeCell ref="P161:AG161"/>
    <mergeCell ref="A162:AG162"/>
    <mergeCell ref="A177:AG177"/>
    <mergeCell ref="G133:I146"/>
    <mergeCell ref="J133:R146"/>
    <mergeCell ref="S133:V146"/>
    <mergeCell ref="W133:Z146"/>
    <mergeCell ref="AA133:AC146"/>
    <mergeCell ref="AH161:AH176"/>
    <mergeCell ref="AH177:AH191"/>
    <mergeCell ref="AH19:AH35"/>
    <mergeCell ref="AH36:AH51"/>
    <mergeCell ref="AH52:AH66"/>
    <mergeCell ref="AH70:AH85"/>
    <mergeCell ref="AH86:AH101"/>
    <mergeCell ref="A5:AG18"/>
    <mergeCell ref="AH1:AK1"/>
    <mergeCell ref="AH3:AH18"/>
    <mergeCell ref="AI3:AI18"/>
    <mergeCell ref="AJ3:AJ18"/>
    <mergeCell ref="AK3:AK18"/>
    <mergeCell ref="AA105:AC118"/>
    <mergeCell ref="AD105:AG118"/>
    <mergeCell ref="A88:AG101"/>
    <mergeCell ref="A72:AG85"/>
    <mergeCell ref="B53:AG66"/>
    <mergeCell ref="A53:A66"/>
    <mergeCell ref="A105:F118"/>
    <mergeCell ref="G105:I118"/>
    <mergeCell ref="J105:R118"/>
    <mergeCell ref="S105:V118"/>
    <mergeCell ref="W105:Z118"/>
    <mergeCell ref="AH105:AH118"/>
    <mergeCell ref="AH119:AH132"/>
    <mergeCell ref="AH147:AH160"/>
    <mergeCell ref="AI86:AI101"/>
    <mergeCell ref="AJ86:AJ101"/>
    <mergeCell ref="AK86:AK101"/>
    <mergeCell ref="AI105:AI118"/>
    <mergeCell ref="AJ105:AJ118"/>
    <mergeCell ref="AK105:AK118"/>
    <mergeCell ref="AH103:AK104"/>
    <mergeCell ref="AK119:AK132"/>
    <mergeCell ref="AI147:AI160"/>
    <mergeCell ref="AJ147:AJ160"/>
    <mergeCell ref="AK147:AK160"/>
    <mergeCell ref="AK133:AK146"/>
    <mergeCell ref="AI19:AI35"/>
    <mergeCell ref="AJ19:AJ35"/>
    <mergeCell ref="AK19:AK35"/>
    <mergeCell ref="AI36:AI51"/>
    <mergeCell ref="AJ36:AJ51"/>
    <mergeCell ref="AK36:AK51"/>
    <mergeCell ref="AI52:AI66"/>
    <mergeCell ref="AJ52:AJ66"/>
    <mergeCell ref="AK52:AK66"/>
    <mergeCell ref="AI70:AI85"/>
    <mergeCell ref="AJ70:AJ85"/>
    <mergeCell ref="AK70:AK85"/>
    <mergeCell ref="AH67:AK69"/>
    <mergeCell ref="AL147:AL160"/>
    <mergeCell ref="AL161:AL176"/>
    <mergeCell ref="AL177:AL191"/>
    <mergeCell ref="AD133:AG146"/>
    <mergeCell ref="AH133:AH146"/>
    <mergeCell ref="AI133:AI146"/>
    <mergeCell ref="AJ133:AJ146"/>
    <mergeCell ref="AL3:AL18"/>
    <mergeCell ref="AL19:AL35"/>
    <mergeCell ref="AL36:AL51"/>
    <mergeCell ref="AL52:AL66"/>
    <mergeCell ref="AL70:AL85"/>
    <mergeCell ref="AL86:AL101"/>
    <mergeCell ref="AL105:AL118"/>
    <mergeCell ref="AL119:AL132"/>
    <mergeCell ref="AL133:AL146"/>
    <mergeCell ref="AI161:AI176"/>
    <mergeCell ref="AJ161:AJ176"/>
    <mergeCell ref="AK161:AK176"/>
    <mergeCell ref="AI177:AI191"/>
    <mergeCell ref="AJ177:AJ191"/>
    <mergeCell ref="AK177:AK191"/>
    <mergeCell ref="AI119:AI132"/>
    <mergeCell ref="AJ119:AJ132"/>
  </mergeCells>
  <conditionalFormatting sqref="B178:AG191 B163:AG176 A105:AG160 A88:AG101 A72:AG85 B53:AG66 A38:AG51 A22:AG35 A5:AG18">
    <cfRule type="containsBlanks" dxfId="190" priority="10">
      <formula>LEN(TRIM(A5))=0</formula>
    </cfRule>
  </conditionalFormatting>
  <conditionalFormatting sqref="P3:AG3">
    <cfRule type="containsBlanks" dxfId="189" priority="9">
      <formula>LEN(TRIM(P3))=0</formula>
    </cfRule>
  </conditionalFormatting>
  <conditionalFormatting sqref="P20:AG20">
    <cfRule type="containsBlanks" dxfId="188" priority="8">
      <formula>LEN(TRIM(P20))=0</formula>
    </cfRule>
  </conditionalFormatting>
  <conditionalFormatting sqref="P36:AG36">
    <cfRule type="containsBlanks" dxfId="187" priority="7">
      <formula>LEN(TRIM(P36))=0</formula>
    </cfRule>
  </conditionalFormatting>
  <conditionalFormatting sqref="P86:AG86">
    <cfRule type="containsBlanks" dxfId="186" priority="6">
      <formula>LEN(TRIM(P86))=0</formula>
    </cfRule>
  </conditionalFormatting>
  <conditionalFormatting sqref="P70:AG70">
    <cfRule type="containsBlanks" dxfId="185" priority="5">
      <formula>LEN(TRIM(P70))=0</formula>
    </cfRule>
  </conditionalFormatting>
  <conditionalFormatting sqref="P161:AG161">
    <cfRule type="containsBlanks" dxfId="184" priority="4">
      <formula>LEN(TRIM(P161))=0</formula>
    </cfRule>
  </conditionalFormatting>
  <conditionalFormatting sqref="Z102:AG102">
    <cfRule type="containsBlanks" dxfId="183" priority="1">
      <formula>LEN(TRIM(Z102))=0</formula>
    </cfRule>
  </conditionalFormatting>
  <dataValidations count="4">
    <dataValidation type="list" allowBlank="1" showInputMessage="1" showErrorMessage="1" prompt="Wybierz z listy" sqref="A105:F160">
      <formula1>wintel</formula1>
    </dataValidation>
    <dataValidation type="list" allowBlank="1" showInputMessage="1" showErrorMessage="1" prompt="Wybierz z listy" sqref="P3:AG3">
      <formula1>cbr</formula1>
    </dataValidation>
    <dataValidation type="list" allowBlank="1" showInputMessage="1" showErrorMessage="1" prompt="Wybierz z listy" sqref="P161:AG161 P20:AG20 P36:AG36 P86:AG86 Z102:AG102">
      <formula1>taknie</formula1>
    </dataValidation>
    <dataValidation type="list" allowBlank="1" showInputMessage="1" showErrorMessage="1" prompt="Wybierz z listy" sqref="P70:AG70">
      <formula1>bariera</formula1>
    </dataValidation>
  </dataValidations>
  <pageMargins left="0.25" right="0.25" top="0.75" bottom="0.75" header="0.3" footer="0.3"/>
  <pageSetup paperSize="9" scale="96" fitToHeight="0" orientation="portrait" r:id="rId1"/>
  <headerFooter>
    <oddHeader>&amp;C&amp;G</oddHeader>
    <oddFooter>&amp;RStrona &amp;P z &amp;N</oddFooter>
  </headerFooter>
  <colBreaks count="1" manualBreakCount="1">
    <brk id="33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AM894"/>
  <sheetViews>
    <sheetView showGridLines="0" topLeftCell="A244" zoomScaleNormal="100" zoomScaleSheetLayoutView="55" zoomScalePageLayoutView="85" workbookViewId="0">
      <selection activeCell="AP721" sqref="AP721"/>
    </sheetView>
  </sheetViews>
  <sheetFormatPr defaultRowHeight="14.25"/>
  <cols>
    <col min="1" max="1" width="5.42578125" style="148" customWidth="1"/>
    <col min="2" max="3" width="2.7109375" style="148" customWidth="1"/>
    <col min="4" max="4" width="4.140625" style="148" customWidth="1"/>
    <col min="5" max="6" width="2.7109375" style="148" customWidth="1"/>
    <col min="7" max="7" width="5.42578125" style="148" customWidth="1"/>
    <col min="8" max="8" width="5.28515625" style="148" customWidth="1"/>
    <col min="9" max="12" width="2.7109375" style="148" customWidth="1"/>
    <col min="13" max="13" width="6.7109375" style="148" customWidth="1"/>
    <col min="14" max="14" width="2.7109375" style="148" customWidth="1"/>
    <col min="15" max="15" width="5.140625" style="148" customWidth="1"/>
    <col min="16" max="16" width="6.140625" style="148" customWidth="1"/>
    <col min="17" max="17" width="6" style="148" customWidth="1"/>
    <col min="18" max="24" width="2.7109375" style="148" customWidth="1"/>
    <col min="25" max="25" width="5.85546875" style="148" customWidth="1"/>
    <col min="26" max="27" width="6.5703125" style="148" customWidth="1"/>
    <col min="28" max="32" width="2.7109375" style="148" customWidth="1"/>
    <col min="33" max="33" width="4.42578125" style="148" customWidth="1"/>
    <col min="34" max="34" width="14.42578125" style="211" customWidth="1"/>
    <col min="35" max="39" width="22.85546875" style="209" hidden="1" customWidth="1"/>
    <col min="40" max="16384" width="9.140625" style="148"/>
  </cols>
  <sheetData>
    <row r="1" spans="1:39" ht="21" customHeight="1">
      <c r="A1" s="634" t="s">
        <v>1031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166"/>
      <c r="AI1" s="796" t="s">
        <v>1801</v>
      </c>
      <c r="AJ1" s="797"/>
      <c r="AK1" s="797"/>
      <c r="AL1" s="798"/>
      <c r="AM1" s="408"/>
    </row>
    <row r="2" spans="1:39" ht="18.75" customHeight="1">
      <c r="A2" s="618" t="s">
        <v>1032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167"/>
      <c r="AI2" s="799"/>
      <c r="AJ2" s="800"/>
      <c r="AK2" s="800"/>
      <c r="AL2" s="801"/>
      <c r="AM2" s="408"/>
    </row>
    <row r="3" spans="1:39" ht="46.5" customHeight="1">
      <c r="A3" s="635" t="s">
        <v>1033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7"/>
      <c r="AH3" s="168"/>
      <c r="AI3" s="342" t="str">
        <f>'I. Informacje ogólne o projekci'!$AH$2</f>
        <v>Ekspert od innowacyjności 1</v>
      </c>
      <c r="AJ3" s="340" t="str">
        <f>'I. Informacje ogólne o projekci'!$AI$2</f>
        <v>Ekspert od innowacyjności 2</v>
      </c>
      <c r="AK3" s="340" t="str">
        <f>'I. Informacje ogólne o projekci'!$AJ$2</f>
        <v>Ekspert od innowacyjności 3</v>
      </c>
      <c r="AL3" s="340" t="str">
        <f>'I. Informacje ogólne o projekci'!$AK$2</f>
        <v>Ekspert finansowy</v>
      </c>
      <c r="AM3" s="392" t="str">
        <f>'I. Informacje ogólne o projekci'!$AL$2</f>
        <v>Uwagi MFiPR</v>
      </c>
    </row>
    <row r="4" spans="1:39" s="158" customFormat="1" ht="19.5" customHeight="1">
      <c r="A4" s="771" t="s">
        <v>1036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3"/>
      <c r="Q4" s="771" t="s">
        <v>1037</v>
      </c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3"/>
      <c r="AH4" s="170" t="s">
        <v>1468</v>
      </c>
      <c r="AI4" s="802"/>
      <c r="AJ4" s="729"/>
      <c r="AK4" s="729"/>
      <c r="AL4" s="729"/>
      <c r="AM4" s="729"/>
    </row>
    <row r="5" spans="1:39" s="158" customFormat="1" ht="19.5" customHeight="1">
      <c r="A5" s="369" t="s">
        <v>1090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70"/>
      <c r="Q5" s="370" t="s">
        <v>1091</v>
      </c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70"/>
      <c r="AH5" s="409"/>
      <c r="AI5" s="802"/>
      <c r="AJ5" s="729"/>
      <c r="AK5" s="729"/>
      <c r="AL5" s="729"/>
      <c r="AM5" s="729"/>
    </row>
    <row r="6" spans="1:39" s="158" customFormat="1" ht="19.5" customHeight="1">
      <c r="A6" s="771" t="s">
        <v>1039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3"/>
      <c r="AH6" s="409"/>
      <c r="AI6" s="802"/>
      <c r="AJ6" s="729"/>
      <c r="AK6" s="729"/>
      <c r="AL6" s="729"/>
      <c r="AM6" s="729"/>
    </row>
    <row r="7" spans="1:39" s="158" customFormat="1" ht="12" customHeight="1">
      <c r="A7" s="781" t="s">
        <v>1092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2"/>
      <c r="AH7" s="409"/>
      <c r="AI7" s="609"/>
      <c r="AJ7" s="590"/>
      <c r="AK7" s="590"/>
      <c r="AL7" s="590"/>
      <c r="AM7" s="590"/>
    </row>
    <row r="8" spans="1:39" s="158" customFormat="1" ht="12" customHeight="1">
      <c r="A8" s="782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2"/>
      <c r="AH8" s="409"/>
      <c r="AI8" s="609"/>
      <c r="AJ8" s="590"/>
      <c r="AK8" s="590"/>
      <c r="AL8" s="590"/>
      <c r="AM8" s="590"/>
    </row>
    <row r="9" spans="1:39" s="158" customFormat="1" ht="12" customHeight="1">
      <c r="A9" s="782"/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2"/>
      <c r="AH9" s="409"/>
      <c r="AI9" s="609"/>
      <c r="AJ9" s="590"/>
      <c r="AK9" s="590"/>
      <c r="AL9" s="590"/>
      <c r="AM9" s="590"/>
    </row>
    <row r="10" spans="1:39" s="158" customFormat="1" ht="12" customHeight="1">
      <c r="A10" s="782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2"/>
      <c r="AH10" s="409"/>
      <c r="AI10" s="609"/>
      <c r="AJ10" s="590"/>
      <c r="AK10" s="590"/>
      <c r="AL10" s="590"/>
      <c r="AM10" s="590"/>
    </row>
    <row r="11" spans="1:39" s="158" customFormat="1" ht="12" customHeight="1">
      <c r="A11" s="783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5"/>
      <c r="AH11" s="409"/>
      <c r="AI11" s="609"/>
      <c r="AJ11" s="590"/>
      <c r="AK11" s="590"/>
      <c r="AL11" s="590"/>
      <c r="AM11" s="590"/>
    </row>
    <row r="12" spans="1:39" s="158" customFormat="1" ht="12" customHeight="1">
      <c r="A12" s="781" t="s">
        <v>1093</v>
      </c>
      <c r="B12" s="789" t="s">
        <v>1150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790"/>
      <c r="AH12" s="409"/>
      <c r="AI12" s="609"/>
      <c r="AJ12" s="590"/>
      <c r="AK12" s="590"/>
      <c r="AL12" s="590"/>
      <c r="AM12" s="590"/>
    </row>
    <row r="13" spans="1:39" s="158" customFormat="1" ht="12" customHeight="1">
      <c r="A13" s="782"/>
      <c r="B13" s="791"/>
      <c r="C13" s="791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2"/>
      <c r="AH13" s="409"/>
      <c r="AI13" s="609"/>
      <c r="AJ13" s="590"/>
      <c r="AK13" s="590"/>
      <c r="AL13" s="590"/>
      <c r="AM13" s="590"/>
    </row>
    <row r="14" spans="1:39" s="158" customFormat="1" ht="12" customHeight="1">
      <c r="A14" s="782"/>
      <c r="B14" s="791"/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2"/>
      <c r="AH14" s="409"/>
      <c r="AI14" s="609"/>
      <c r="AJ14" s="590"/>
      <c r="AK14" s="590"/>
      <c r="AL14" s="590"/>
      <c r="AM14" s="590"/>
    </row>
    <row r="15" spans="1:39" s="158" customFormat="1" ht="12" customHeight="1">
      <c r="A15" s="782"/>
      <c r="B15" s="791"/>
      <c r="C15" s="791"/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2"/>
      <c r="AH15" s="409"/>
      <c r="AI15" s="609"/>
      <c r="AJ15" s="590"/>
      <c r="AK15" s="590"/>
      <c r="AL15" s="590"/>
      <c r="AM15" s="590"/>
    </row>
    <row r="16" spans="1:39" s="158" customFormat="1" ht="12" customHeight="1">
      <c r="A16" s="782"/>
      <c r="B16" s="791"/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2"/>
      <c r="AH16" s="409"/>
      <c r="AI16" s="609"/>
      <c r="AJ16" s="590"/>
      <c r="AK16" s="590"/>
      <c r="AL16" s="590"/>
      <c r="AM16" s="590"/>
    </row>
    <row r="17" spans="1:39" s="158" customFormat="1" ht="12" customHeight="1">
      <c r="A17" s="782"/>
      <c r="B17" s="79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2"/>
      <c r="AH17" s="409"/>
      <c r="AI17" s="609"/>
      <c r="AJ17" s="590"/>
      <c r="AK17" s="590"/>
      <c r="AL17" s="590"/>
      <c r="AM17" s="590"/>
    </row>
    <row r="18" spans="1:39" s="158" customFormat="1" ht="12" customHeight="1">
      <c r="A18" s="782"/>
      <c r="B18" s="791"/>
      <c r="C18" s="791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2"/>
      <c r="AH18" s="409"/>
      <c r="AI18" s="609"/>
      <c r="AJ18" s="590"/>
      <c r="AK18" s="590"/>
      <c r="AL18" s="590"/>
      <c r="AM18" s="590"/>
    </row>
    <row r="19" spans="1:39" s="158" customFormat="1" ht="12" customHeight="1">
      <c r="A19" s="783"/>
      <c r="B19" s="793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4"/>
      <c r="AH19" s="409"/>
      <c r="AI19" s="609"/>
      <c r="AJ19" s="590"/>
      <c r="AK19" s="590"/>
      <c r="AL19" s="590"/>
      <c r="AM19" s="590"/>
    </row>
    <row r="20" spans="1:39" s="158" customFormat="1" ht="19.5" customHeight="1">
      <c r="A20" s="771" t="s">
        <v>1041</v>
      </c>
      <c r="B20" s="772"/>
      <c r="C20" s="772"/>
      <c r="D20" s="772"/>
      <c r="E20" s="772"/>
      <c r="F20" s="772"/>
      <c r="G20" s="772"/>
      <c r="H20" s="772"/>
      <c r="I20" s="772"/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3"/>
      <c r="AH20" s="409"/>
      <c r="AI20" s="609"/>
      <c r="AJ20" s="590"/>
      <c r="AK20" s="590"/>
      <c r="AL20" s="590"/>
      <c r="AM20" s="590"/>
    </row>
    <row r="21" spans="1:39" s="158" customFormat="1" ht="16.5" customHeight="1">
      <c r="A21" s="781" t="s">
        <v>1094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651"/>
      <c r="AA21" s="651"/>
      <c r="AB21" s="651"/>
      <c r="AC21" s="651"/>
      <c r="AD21" s="651"/>
      <c r="AE21" s="651"/>
      <c r="AF21" s="651"/>
      <c r="AG21" s="652"/>
      <c r="AH21" s="409"/>
      <c r="AI21" s="609"/>
      <c r="AJ21" s="590"/>
      <c r="AK21" s="590"/>
      <c r="AL21" s="590"/>
      <c r="AM21" s="590"/>
    </row>
    <row r="22" spans="1:39" s="158" customFormat="1" ht="7.5" customHeight="1">
      <c r="A22" s="782"/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2"/>
      <c r="AH22" s="409"/>
      <c r="AI22" s="609"/>
      <c r="AJ22" s="590"/>
      <c r="AK22" s="590"/>
      <c r="AL22" s="590"/>
      <c r="AM22" s="590"/>
    </row>
    <row r="23" spans="1:39" s="158" customFormat="1" ht="7.5" customHeight="1">
      <c r="A23" s="782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2"/>
      <c r="AH23" s="409"/>
      <c r="AI23" s="609"/>
      <c r="AJ23" s="590"/>
      <c r="AK23" s="590"/>
      <c r="AL23" s="590"/>
      <c r="AM23" s="590"/>
    </row>
    <row r="24" spans="1:39" s="158" customFormat="1" ht="7.5" customHeight="1">
      <c r="A24" s="782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2"/>
      <c r="AH24" s="409"/>
      <c r="AI24" s="609"/>
      <c r="AJ24" s="590"/>
      <c r="AK24" s="590"/>
      <c r="AL24" s="590"/>
      <c r="AM24" s="590"/>
    </row>
    <row r="25" spans="1:39" s="158" customFormat="1" ht="7.5" customHeight="1">
      <c r="A25" s="782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2"/>
      <c r="AH25" s="409"/>
      <c r="AI25" s="609"/>
      <c r="AJ25" s="590"/>
      <c r="AK25" s="590"/>
      <c r="AL25" s="590"/>
      <c r="AM25" s="590"/>
    </row>
    <row r="26" spans="1:39" s="158" customFormat="1" ht="7.5" customHeight="1">
      <c r="A26" s="782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2"/>
      <c r="AH26" s="409"/>
      <c r="AI26" s="609"/>
      <c r="AJ26" s="590"/>
      <c r="AK26" s="590"/>
      <c r="AL26" s="590"/>
      <c r="AM26" s="590"/>
    </row>
    <row r="27" spans="1:39" s="158" customFormat="1" ht="7.5" customHeight="1">
      <c r="A27" s="782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2"/>
      <c r="AH27" s="409"/>
      <c r="AI27" s="609"/>
      <c r="AJ27" s="590"/>
      <c r="AK27" s="590"/>
      <c r="AL27" s="590"/>
      <c r="AM27" s="590"/>
    </row>
    <row r="28" spans="1:39" s="158" customFormat="1" ht="7.5" customHeight="1">
      <c r="A28" s="782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2"/>
      <c r="AH28" s="409"/>
      <c r="AI28" s="609"/>
      <c r="AJ28" s="590"/>
      <c r="AK28" s="590"/>
      <c r="AL28" s="590"/>
      <c r="AM28" s="590"/>
    </row>
    <row r="29" spans="1:39" s="158" customFormat="1" ht="7.5" customHeight="1">
      <c r="A29" s="782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2"/>
      <c r="AH29" s="409"/>
      <c r="AI29" s="609"/>
      <c r="AJ29" s="590"/>
      <c r="AK29" s="590"/>
      <c r="AL29" s="590"/>
      <c r="AM29" s="590"/>
    </row>
    <row r="30" spans="1:39" s="158" customFormat="1" ht="7.5" customHeight="1">
      <c r="A30" s="782"/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2"/>
      <c r="AH30" s="409"/>
      <c r="AI30" s="609"/>
      <c r="AJ30" s="590"/>
      <c r="AK30" s="590"/>
      <c r="AL30" s="590"/>
      <c r="AM30" s="590"/>
    </row>
    <row r="31" spans="1:39" s="158" customFormat="1" ht="7.5" customHeight="1">
      <c r="A31" s="782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2"/>
      <c r="AH31" s="409"/>
      <c r="AI31" s="609"/>
      <c r="AJ31" s="590"/>
      <c r="AK31" s="590"/>
      <c r="AL31" s="590"/>
      <c r="AM31" s="590"/>
    </row>
    <row r="32" spans="1:39" s="158" customFormat="1" ht="7.5" customHeight="1">
      <c r="A32" s="783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624"/>
      <c r="AE32" s="624"/>
      <c r="AF32" s="624"/>
      <c r="AG32" s="625"/>
      <c r="AH32" s="409"/>
      <c r="AI32" s="609"/>
      <c r="AJ32" s="590"/>
      <c r="AK32" s="590"/>
      <c r="AL32" s="590"/>
      <c r="AM32" s="590"/>
    </row>
    <row r="33" spans="1:39" s="158" customFormat="1" ht="19.5" customHeight="1">
      <c r="A33" s="771" t="s">
        <v>1043</v>
      </c>
      <c r="B33" s="772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772"/>
      <c r="AF33" s="772"/>
      <c r="AG33" s="773"/>
      <c r="AH33" s="409"/>
      <c r="AI33" s="609"/>
      <c r="AJ33" s="590"/>
      <c r="AK33" s="590"/>
      <c r="AL33" s="590"/>
      <c r="AM33" s="590"/>
    </row>
    <row r="34" spans="1:39" s="158" customFormat="1" ht="36" customHeight="1">
      <c r="A34" s="369" t="s">
        <v>1095</v>
      </c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69"/>
      <c r="S34" s="769"/>
      <c r="T34" s="769"/>
      <c r="U34" s="769"/>
      <c r="V34" s="769"/>
      <c r="W34" s="769"/>
      <c r="X34" s="769"/>
      <c r="Y34" s="769"/>
      <c r="Z34" s="769"/>
      <c r="AA34" s="769"/>
      <c r="AB34" s="769"/>
      <c r="AC34" s="769"/>
      <c r="AD34" s="769"/>
      <c r="AE34" s="769"/>
      <c r="AF34" s="769"/>
      <c r="AG34" s="770"/>
      <c r="AH34" s="409"/>
      <c r="AI34" s="609"/>
      <c r="AJ34" s="590"/>
      <c r="AK34" s="590"/>
      <c r="AL34" s="590"/>
      <c r="AM34" s="590"/>
    </row>
    <row r="35" spans="1:39" s="158" customFormat="1" ht="15">
      <c r="A35" s="788"/>
      <c r="B35" s="788"/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170"/>
      <c r="AI35" s="607"/>
      <c r="AJ35" s="608"/>
      <c r="AK35" s="608"/>
      <c r="AL35" s="609"/>
      <c r="AM35" s="399"/>
    </row>
    <row r="36" spans="1:39" s="158" customFormat="1" ht="19.5" customHeight="1">
      <c r="A36" s="771" t="s">
        <v>1036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3"/>
      <c r="Q36" s="772" t="s">
        <v>1037</v>
      </c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3"/>
      <c r="AH36" s="171"/>
      <c r="AI36" s="802"/>
      <c r="AJ36" s="729"/>
      <c r="AK36" s="729"/>
      <c r="AL36" s="729"/>
      <c r="AM36" s="729"/>
    </row>
    <row r="37" spans="1:39" s="158" customFormat="1" ht="19.5" customHeight="1">
      <c r="A37" s="369" t="s">
        <v>1090</v>
      </c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70"/>
      <c r="Q37" s="370" t="s">
        <v>1091</v>
      </c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70"/>
      <c r="AH37" s="172"/>
      <c r="AI37" s="802"/>
      <c r="AJ37" s="729"/>
      <c r="AK37" s="729"/>
      <c r="AL37" s="729"/>
      <c r="AM37" s="729"/>
    </row>
    <row r="38" spans="1:39" s="158" customFormat="1" ht="19.5" customHeight="1">
      <c r="A38" s="771" t="s">
        <v>1039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3"/>
      <c r="AH38" s="171"/>
      <c r="AI38" s="802"/>
      <c r="AJ38" s="729"/>
      <c r="AK38" s="729"/>
      <c r="AL38" s="729"/>
      <c r="AM38" s="729"/>
    </row>
    <row r="39" spans="1:39" s="158" customFormat="1" ht="11.25" customHeight="1">
      <c r="A39" s="781" t="s">
        <v>1092</v>
      </c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1"/>
      <c r="AE39" s="651"/>
      <c r="AF39" s="651"/>
      <c r="AG39" s="652"/>
      <c r="AH39" s="172"/>
      <c r="AI39" s="609"/>
      <c r="AJ39" s="590"/>
      <c r="AK39" s="590"/>
      <c r="AL39" s="590"/>
      <c r="AM39" s="590"/>
    </row>
    <row r="40" spans="1:39" s="158" customFormat="1" ht="11.25" customHeight="1">
      <c r="A40" s="782"/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2"/>
      <c r="AH40" s="172"/>
      <c r="AI40" s="609"/>
      <c r="AJ40" s="590"/>
      <c r="AK40" s="590"/>
      <c r="AL40" s="590"/>
      <c r="AM40" s="590"/>
    </row>
    <row r="41" spans="1:39" s="158" customFormat="1" ht="11.25" customHeight="1">
      <c r="A41" s="782"/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2"/>
      <c r="AH41" s="172"/>
      <c r="AI41" s="609"/>
      <c r="AJ41" s="590"/>
      <c r="AK41" s="590"/>
      <c r="AL41" s="590"/>
      <c r="AM41" s="590"/>
    </row>
    <row r="42" spans="1:39" s="158" customFormat="1" ht="11.25" customHeight="1">
      <c r="A42" s="782"/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621"/>
      <c r="AF42" s="621"/>
      <c r="AG42" s="622"/>
      <c r="AH42" s="172"/>
      <c r="AI42" s="609"/>
      <c r="AJ42" s="590"/>
      <c r="AK42" s="590"/>
      <c r="AL42" s="590"/>
      <c r="AM42" s="590"/>
    </row>
    <row r="43" spans="1:39" s="158" customFormat="1" ht="11.25" customHeight="1">
      <c r="A43" s="783"/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5"/>
      <c r="AH43" s="172"/>
      <c r="AI43" s="609"/>
      <c r="AJ43" s="590"/>
      <c r="AK43" s="590"/>
      <c r="AL43" s="590"/>
      <c r="AM43" s="590"/>
    </row>
    <row r="44" spans="1:39" s="158" customFormat="1" ht="11.25" customHeight="1">
      <c r="A44" s="781" t="s">
        <v>1093</v>
      </c>
      <c r="B44" s="789" t="s">
        <v>1150</v>
      </c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789"/>
      <c r="AE44" s="789"/>
      <c r="AF44" s="789"/>
      <c r="AG44" s="790"/>
      <c r="AH44" s="173"/>
      <c r="AI44" s="609"/>
      <c r="AJ44" s="590"/>
      <c r="AK44" s="590"/>
      <c r="AL44" s="590"/>
      <c r="AM44" s="590"/>
    </row>
    <row r="45" spans="1:39" s="158" customFormat="1" ht="11.25" customHeight="1">
      <c r="A45" s="78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2"/>
      <c r="AH45" s="173"/>
      <c r="AI45" s="609"/>
      <c r="AJ45" s="590"/>
      <c r="AK45" s="590"/>
      <c r="AL45" s="590"/>
      <c r="AM45" s="590"/>
    </row>
    <row r="46" spans="1:39" s="158" customFormat="1" ht="11.25" customHeight="1">
      <c r="A46" s="78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2"/>
      <c r="AH46" s="173"/>
      <c r="AI46" s="609"/>
      <c r="AJ46" s="590"/>
      <c r="AK46" s="590"/>
      <c r="AL46" s="590"/>
      <c r="AM46" s="590"/>
    </row>
    <row r="47" spans="1:39" s="158" customFormat="1" ht="11.25" customHeight="1">
      <c r="A47" s="782"/>
      <c r="B47" s="791"/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Y47" s="791"/>
      <c r="Z47" s="791"/>
      <c r="AA47" s="791"/>
      <c r="AB47" s="791"/>
      <c r="AC47" s="791"/>
      <c r="AD47" s="791"/>
      <c r="AE47" s="791"/>
      <c r="AF47" s="791"/>
      <c r="AG47" s="792"/>
      <c r="AH47" s="173"/>
      <c r="AI47" s="609"/>
      <c r="AJ47" s="590"/>
      <c r="AK47" s="590"/>
      <c r="AL47" s="590"/>
      <c r="AM47" s="590"/>
    </row>
    <row r="48" spans="1:39" s="158" customFormat="1" ht="11.25" customHeight="1">
      <c r="A48" s="782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2"/>
      <c r="AH48" s="173"/>
      <c r="AI48" s="609"/>
      <c r="AJ48" s="590"/>
      <c r="AK48" s="590"/>
      <c r="AL48" s="590"/>
      <c r="AM48" s="590"/>
    </row>
    <row r="49" spans="1:39" s="158" customFormat="1" ht="11.25" customHeight="1">
      <c r="A49" s="782"/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2"/>
      <c r="AH49" s="173"/>
      <c r="AI49" s="609"/>
      <c r="AJ49" s="590"/>
      <c r="AK49" s="590"/>
      <c r="AL49" s="590"/>
      <c r="AM49" s="590"/>
    </row>
    <row r="50" spans="1:39" s="158" customFormat="1" ht="11.25" customHeight="1">
      <c r="A50" s="782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2"/>
      <c r="AH50" s="173"/>
      <c r="AI50" s="609"/>
      <c r="AJ50" s="590"/>
      <c r="AK50" s="590"/>
      <c r="AL50" s="590"/>
      <c r="AM50" s="590"/>
    </row>
    <row r="51" spans="1:39" s="158" customFormat="1" ht="11.25" customHeight="1">
      <c r="A51" s="783"/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4"/>
      <c r="AH51" s="173"/>
      <c r="AI51" s="609"/>
      <c r="AJ51" s="590"/>
      <c r="AK51" s="590"/>
      <c r="AL51" s="590"/>
      <c r="AM51" s="590"/>
    </row>
    <row r="52" spans="1:39" s="158" customFormat="1" ht="19.5" customHeight="1">
      <c r="A52" s="771" t="s">
        <v>1041</v>
      </c>
      <c r="B52" s="772"/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  <c r="W52" s="772"/>
      <c r="X52" s="772"/>
      <c r="Y52" s="772"/>
      <c r="Z52" s="772"/>
      <c r="AA52" s="772"/>
      <c r="AB52" s="772"/>
      <c r="AC52" s="772"/>
      <c r="AD52" s="772"/>
      <c r="AE52" s="772"/>
      <c r="AF52" s="772"/>
      <c r="AG52" s="773"/>
      <c r="AH52" s="171"/>
      <c r="AI52" s="609"/>
      <c r="AJ52" s="590"/>
      <c r="AK52" s="590"/>
      <c r="AL52" s="590"/>
      <c r="AM52" s="590"/>
    </row>
    <row r="53" spans="1:39" s="158" customFormat="1" ht="9" customHeight="1">
      <c r="A53" s="781" t="s">
        <v>1094</v>
      </c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1"/>
      <c r="V53" s="651"/>
      <c r="W53" s="651"/>
      <c r="X53" s="651"/>
      <c r="Y53" s="651"/>
      <c r="Z53" s="651"/>
      <c r="AA53" s="651"/>
      <c r="AB53" s="651"/>
      <c r="AC53" s="651"/>
      <c r="AD53" s="651"/>
      <c r="AE53" s="651"/>
      <c r="AF53" s="651"/>
      <c r="AG53" s="652"/>
      <c r="AH53" s="172"/>
      <c r="AI53" s="609"/>
      <c r="AJ53" s="590"/>
      <c r="AK53" s="590"/>
      <c r="AL53" s="590"/>
      <c r="AM53" s="590"/>
    </row>
    <row r="54" spans="1:39" s="158" customFormat="1" ht="7.5" customHeight="1">
      <c r="A54" s="782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2"/>
      <c r="AH54" s="172"/>
      <c r="AI54" s="609"/>
      <c r="AJ54" s="590"/>
      <c r="AK54" s="590"/>
      <c r="AL54" s="590"/>
      <c r="AM54" s="590"/>
    </row>
    <row r="55" spans="1:39" s="158" customFormat="1" ht="7.5" customHeight="1">
      <c r="A55" s="782"/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  <c r="AA55" s="621"/>
      <c r="AB55" s="621"/>
      <c r="AC55" s="621"/>
      <c r="AD55" s="621"/>
      <c r="AE55" s="621"/>
      <c r="AF55" s="621"/>
      <c r="AG55" s="622"/>
      <c r="AH55" s="172"/>
      <c r="AI55" s="609"/>
      <c r="AJ55" s="590"/>
      <c r="AK55" s="590"/>
      <c r="AL55" s="590"/>
      <c r="AM55" s="590"/>
    </row>
    <row r="56" spans="1:39" s="158" customFormat="1" ht="7.5" customHeight="1">
      <c r="A56" s="782"/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2"/>
      <c r="AH56" s="172"/>
      <c r="AI56" s="609"/>
      <c r="AJ56" s="590"/>
      <c r="AK56" s="590"/>
      <c r="AL56" s="590"/>
      <c r="AM56" s="590"/>
    </row>
    <row r="57" spans="1:39" s="158" customFormat="1" ht="7.5" customHeight="1">
      <c r="A57" s="782"/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2"/>
      <c r="AH57" s="172"/>
      <c r="AI57" s="609"/>
      <c r="AJ57" s="590"/>
      <c r="AK57" s="590"/>
      <c r="AL57" s="590"/>
      <c r="AM57" s="590"/>
    </row>
    <row r="58" spans="1:39" s="158" customFormat="1" ht="7.5" customHeight="1">
      <c r="A58" s="782"/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2"/>
      <c r="AH58" s="172"/>
      <c r="AI58" s="609"/>
      <c r="AJ58" s="590"/>
      <c r="AK58" s="590"/>
      <c r="AL58" s="590"/>
      <c r="AM58" s="590"/>
    </row>
    <row r="59" spans="1:39" s="158" customFormat="1" ht="7.5" customHeight="1">
      <c r="A59" s="782"/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2"/>
      <c r="AH59" s="172"/>
      <c r="AI59" s="609"/>
      <c r="AJ59" s="590"/>
      <c r="AK59" s="590"/>
      <c r="AL59" s="590"/>
      <c r="AM59" s="590"/>
    </row>
    <row r="60" spans="1:39" s="158" customFormat="1" ht="7.5" customHeight="1">
      <c r="A60" s="782"/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  <c r="AG60" s="622"/>
      <c r="AH60" s="172"/>
      <c r="AI60" s="609"/>
      <c r="AJ60" s="590"/>
      <c r="AK60" s="590"/>
      <c r="AL60" s="590"/>
      <c r="AM60" s="590"/>
    </row>
    <row r="61" spans="1:39" s="158" customFormat="1" ht="7.5" customHeight="1">
      <c r="A61" s="782"/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2"/>
      <c r="AH61" s="172"/>
      <c r="AI61" s="609"/>
      <c r="AJ61" s="590"/>
      <c r="AK61" s="590"/>
      <c r="AL61" s="590"/>
      <c r="AM61" s="590"/>
    </row>
    <row r="62" spans="1:39" s="158" customFormat="1" ht="7.5" customHeight="1">
      <c r="A62" s="782"/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2"/>
      <c r="AH62" s="172"/>
      <c r="AI62" s="609"/>
      <c r="AJ62" s="590"/>
      <c r="AK62" s="590"/>
      <c r="AL62" s="590"/>
      <c r="AM62" s="590"/>
    </row>
    <row r="63" spans="1:39" s="158" customFormat="1" ht="7.5" customHeight="1">
      <c r="A63" s="782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2"/>
      <c r="AH63" s="172"/>
      <c r="AI63" s="609"/>
      <c r="AJ63" s="590"/>
      <c r="AK63" s="590"/>
      <c r="AL63" s="590"/>
      <c r="AM63" s="590"/>
    </row>
    <row r="64" spans="1:39" s="158" customFormat="1" ht="7.5" customHeight="1">
      <c r="A64" s="783"/>
      <c r="B64" s="624"/>
      <c r="C64" s="624"/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24"/>
      <c r="S64" s="624"/>
      <c r="T64" s="624"/>
      <c r="U64" s="624"/>
      <c r="V64" s="624"/>
      <c r="W64" s="624"/>
      <c r="X64" s="624"/>
      <c r="Y64" s="624"/>
      <c r="Z64" s="624"/>
      <c r="AA64" s="624"/>
      <c r="AB64" s="624"/>
      <c r="AC64" s="624"/>
      <c r="AD64" s="624"/>
      <c r="AE64" s="624"/>
      <c r="AF64" s="624"/>
      <c r="AG64" s="625"/>
      <c r="AH64" s="172"/>
      <c r="AI64" s="609"/>
      <c r="AJ64" s="590"/>
      <c r="AK64" s="590"/>
      <c r="AL64" s="590"/>
      <c r="AM64" s="590"/>
    </row>
    <row r="65" spans="1:39" s="158" customFormat="1" ht="19.5" customHeight="1">
      <c r="A65" s="771" t="s">
        <v>1043</v>
      </c>
      <c r="B65" s="772"/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2"/>
      <c r="AF65" s="772"/>
      <c r="AG65" s="773"/>
      <c r="AH65" s="171"/>
      <c r="AI65" s="609"/>
      <c r="AJ65" s="590"/>
      <c r="AK65" s="590"/>
      <c r="AL65" s="590"/>
      <c r="AM65" s="590"/>
    </row>
    <row r="66" spans="1:39" s="158" customFormat="1" ht="36" customHeight="1">
      <c r="A66" s="369" t="s">
        <v>1095</v>
      </c>
      <c r="B66" s="769"/>
      <c r="C66" s="769"/>
      <c r="D66" s="769"/>
      <c r="E66" s="769"/>
      <c r="F66" s="769"/>
      <c r="G66" s="769"/>
      <c r="H66" s="769"/>
      <c r="I66" s="769"/>
      <c r="J66" s="769"/>
      <c r="K66" s="769"/>
      <c r="L66" s="769"/>
      <c r="M66" s="769"/>
      <c r="N66" s="769"/>
      <c r="O66" s="769"/>
      <c r="P66" s="769"/>
      <c r="Q66" s="769"/>
      <c r="R66" s="769"/>
      <c r="S66" s="769"/>
      <c r="T66" s="769"/>
      <c r="U66" s="769"/>
      <c r="V66" s="769"/>
      <c r="W66" s="769"/>
      <c r="X66" s="769"/>
      <c r="Y66" s="769"/>
      <c r="Z66" s="769"/>
      <c r="AA66" s="769"/>
      <c r="AB66" s="769"/>
      <c r="AC66" s="769"/>
      <c r="AD66" s="769"/>
      <c r="AE66" s="769"/>
      <c r="AF66" s="769"/>
      <c r="AG66" s="770"/>
      <c r="AH66" s="172"/>
      <c r="AI66" s="609"/>
      <c r="AJ66" s="590"/>
      <c r="AK66" s="590"/>
      <c r="AL66" s="590"/>
      <c r="AM66" s="590"/>
    </row>
    <row r="67" spans="1:39" s="158" customFormat="1" ht="15">
      <c r="A67" s="788"/>
      <c r="B67" s="788"/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788"/>
      <c r="AB67" s="788"/>
      <c r="AC67" s="788"/>
      <c r="AD67" s="788"/>
      <c r="AE67" s="788"/>
      <c r="AF67" s="788"/>
      <c r="AG67" s="788"/>
      <c r="AH67" s="393"/>
      <c r="AI67" s="607"/>
      <c r="AJ67" s="608"/>
      <c r="AK67" s="608"/>
      <c r="AL67" s="609"/>
      <c r="AM67" s="399"/>
    </row>
    <row r="68" spans="1:39" s="158" customFormat="1" ht="19.5" customHeight="1">
      <c r="A68" s="771" t="s">
        <v>1036</v>
      </c>
      <c r="B68" s="772"/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3"/>
      <c r="Q68" s="772" t="s">
        <v>1037</v>
      </c>
      <c r="R68" s="772"/>
      <c r="S68" s="772"/>
      <c r="T68" s="772"/>
      <c r="U68" s="772"/>
      <c r="V68" s="772"/>
      <c r="W68" s="772"/>
      <c r="X68" s="772"/>
      <c r="Y68" s="772"/>
      <c r="Z68" s="772"/>
      <c r="AA68" s="772"/>
      <c r="AB68" s="772"/>
      <c r="AC68" s="772"/>
      <c r="AD68" s="772"/>
      <c r="AE68" s="772"/>
      <c r="AF68" s="772"/>
      <c r="AG68" s="773"/>
      <c r="AH68" s="171"/>
      <c r="AI68" s="802"/>
      <c r="AJ68" s="729"/>
      <c r="AK68" s="729"/>
      <c r="AL68" s="729"/>
      <c r="AM68" s="729"/>
    </row>
    <row r="69" spans="1:39" s="158" customFormat="1" ht="19.5" customHeight="1">
      <c r="A69" s="369" t="s">
        <v>1090</v>
      </c>
      <c r="B69" s="769"/>
      <c r="C69" s="769"/>
      <c r="D69" s="769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70"/>
      <c r="Q69" s="370" t="s">
        <v>1091</v>
      </c>
      <c r="R69" s="769"/>
      <c r="S69" s="769"/>
      <c r="T69" s="769"/>
      <c r="U69" s="769"/>
      <c r="V69" s="769"/>
      <c r="W69" s="769"/>
      <c r="X69" s="769"/>
      <c r="Y69" s="769"/>
      <c r="Z69" s="769"/>
      <c r="AA69" s="769"/>
      <c r="AB69" s="769"/>
      <c r="AC69" s="769"/>
      <c r="AD69" s="769"/>
      <c r="AE69" s="769"/>
      <c r="AF69" s="769"/>
      <c r="AG69" s="770"/>
      <c r="AH69" s="172"/>
      <c r="AI69" s="802"/>
      <c r="AJ69" s="729"/>
      <c r="AK69" s="729"/>
      <c r="AL69" s="729"/>
      <c r="AM69" s="729"/>
    </row>
    <row r="70" spans="1:39" s="158" customFormat="1" ht="19.5" customHeight="1">
      <c r="A70" s="771" t="s">
        <v>1039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772"/>
      <c r="Y70" s="772"/>
      <c r="Z70" s="772"/>
      <c r="AA70" s="772"/>
      <c r="AB70" s="772"/>
      <c r="AC70" s="772"/>
      <c r="AD70" s="772"/>
      <c r="AE70" s="772"/>
      <c r="AF70" s="772"/>
      <c r="AG70" s="773"/>
      <c r="AH70" s="171"/>
      <c r="AI70" s="802"/>
      <c r="AJ70" s="729"/>
      <c r="AK70" s="729"/>
      <c r="AL70" s="729"/>
      <c r="AM70" s="729"/>
    </row>
    <row r="71" spans="1:39" s="158" customFormat="1" ht="9.75" customHeight="1">
      <c r="A71" s="781" t="s">
        <v>1092</v>
      </c>
      <c r="B71" s="651"/>
      <c r="C71" s="651"/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2"/>
      <c r="AH71" s="172"/>
      <c r="AI71" s="609"/>
      <c r="AJ71" s="590"/>
      <c r="AK71" s="590"/>
      <c r="AL71" s="590"/>
      <c r="AM71" s="590"/>
    </row>
    <row r="72" spans="1:39" s="158" customFormat="1" ht="9.75" customHeight="1">
      <c r="A72" s="782"/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2"/>
      <c r="AH72" s="172"/>
      <c r="AI72" s="609"/>
      <c r="AJ72" s="590"/>
      <c r="AK72" s="590"/>
      <c r="AL72" s="590"/>
      <c r="AM72" s="590"/>
    </row>
    <row r="73" spans="1:39" s="158" customFormat="1" ht="9.75" customHeight="1">
      <c r="A73" s="782"/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  <c r="Y73" s="621"/>
      <c r="Z73" s="621"/>
      <c r="AA73" s="621"/>
      <c r="AB73" s="621"/>
      <c r="AC73" s="621"/>
      <c r="AD73" s="621"/>
      <c r="AE73" s="621"/>
      <c r="AF73" s="621"/>
      <c r="AG73" s="622"/>
      <c r="AH73" s="172"/>
      <c r="AI73" s="609"/>
      <c r="AJ73" s="590"/>
      <c r="AK73" s="590"/>
      <c r="AL73" s="590"/>
      <c r="AM73" s="590"/>
    </row>
    <row r="74" spans="1:39" s="158" customFormat="1" ht="9.75" customHeight="1">
      <c r="A74" s="782"/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2"/>
      <c r="AH74" s="172"/>
      <c r="AI74" s="609"/>
      <c r="AJ74" s="590"/>
      <c r="AK74" s="590"/>
      <c r="AL74" s="590"/>
      <c r="AM74" s="590"/>
    </row>
    <row r="75" spans="1:39" s="158" customFormat="1" ht="9.75" customHeight="1">
      <c r="A75" s="783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4"/>
      <c r="AB75" s="624"/>
      <c r="AC75" s="624"/>
      <c r="AD75" s="624"/>
      <c r="AE75" s="624"/>
      <c r="AF75" s="624"/>
      <c r="AG75" s="625"/>
      <c r="AH75" s="172"/>
      <c r="AI75" s="609"/>
      <c r="AJ75" s="590"/>
      <c r="AK75" s="590"/>
      <c r="AL75" s="590"/>
      <c r="AM75" s="590"/>
    </row>
    <row r="76" spans="1:39" s="158" customFormat="1" ht="9.75" customHeight="1">
      <c r="A76" s="781" t="s">
        <v>1093</v>
      </c>
      <c r="B76" s="789" t="s">
        <v>1150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90"/>
      <c r="AH76" s="173"/>
      <c r="AI76" s="609"/>
      <c r="AJ76" s="590"/>
      <c r="AK76" s="590"/>
      <c r="AL76" s="590"/>
      <c r="AM76" s="590"/>
    </row>
    <row r="77" spans="1:39" s="158" customFormat="1" ht="9.75" customHeight="1">
      <c r="A77" s="782"/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1"/>
      <c r="AD77" s="791"/>
      <c r="AE77" s="791"/>
      <c r="AF77" s="791"/>
      <c r="AG77" s="792"/>
      <c r="AH77" s="173"/>
      <c r="AI77" s="609"/>
      <c r="AJ77" s="590"/>
      <c r="AK77" s="590"/>
      <c r="AL77" s="590"/>
      <c r="AM77" s="590"/>
    </row>
    <row r="78" spans="1:39" s="158" customFormat="1" ht="9.75" customHeight="1">
      <c r="A78" s="782"/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  <c r="AA78" s="791"/>
      <c r="AB78" s="791"/>
      <c r="AC78" s="791"/>
      <c r="AD78" s="791"/>
      <c r="AE78" s="791"/>
      <c r="AF78" s="791"/>
      <c r="AG78" s="792"/>
      <c r="AH78" s="173"/>
      <c r="AI78" s="609"/>
      <c r="AJ78" s="590"/>
      <c r="AK78" s="590"/>
      <c r="AL78" s="590"/>
      <c r="AM78" s="590"/>
    </row>
    <row r="79" spans="1:39" s="158" customFormat="1" ht="9.75" customHeight="1">
      <c r="A79" s="782"/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791"/>
      <c r="AD79" s="791"/>
      <c r="AE79" s="791"/>
      <c r="AF79" s="791"/>
      <c r="AG79" s="792"/>
      <c r="AH79" s="173"/>
      <c r="AI79" s="609"/>
      <c r="AJ79" s="590"/>
      <c r="AK79" s="590"/>
      <c r="AL79" s="590"/>
      <c r="AM79" s="590"/>
    </row>
    <row r="80" spans="1:39" s="158" customFormat="1" ht="9.75" customHeight="1">
      <c r="A80" s="782"/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91"/>
      <c r="AD80" s="791"/>
      <c r="AE80" s="791"/>
      <c r="AF80" s="791"/>
      <c r="AG80" s="792"/>
      <c r="AH80" s="173"/>
      <c r="AI80" s="609"/>
      <c r="AJ80" s="590"/>
      <c r="AK80" s="590"/>
      <c r="AL80" s="590"/>
      <c r="AM80" s="590"/>
    </row>
    <row r="81" spans="1:39" s="158" customFormat="1" ht="9.75" customHeight="1">
      <c r="A81" s="782"/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  <c r="AA81" s="791"/>
      <c r="AB81" s="791"/>
      <c r="AC81" s="791"/>
      <c r="AD81" s="791"/>
      <c r="AE81" s="791"/>
      <c r="AF81" s="791"/>
      <c r="AG81" s="792"/>
      <c r="AH81" s="173"/>
      <c r="AI81" s="609"/>
      <c r="AJ81" s="590"/>
      <c r="AK81" s="590"/>
      <c r="AL81" s="590"/>
      <c r="AM81" s="590"/>
    </row>
    <row r="82" spans="1:39" s="158" customFormat="1" ht="9.75" customHeight="1">
      <c r="A82" s="782"/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2"/>
      <c r="AH82" s="173"/>
      <c r="AI82" s="609"/>
      <c r="AJ82" s="590"/>
      <c r="AK82" s="590"/>
      <c r="AL82" s="590"/>
      <c r="AM82" s="590"/>
    </row>
    <row r="83" spans="1:39" s="158" customFormat="1" ht="18" customHeight="1">
      <c r="A83" s="783"/>
      <c r="B83" s="793"/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3"/>
      <c r="Z83" s="793"/>
      <c r="AA83" s="793"/>
      <c r="AB83" s="793"/>
      <c r="AC83" s="793"/>
      <c r="AD83" s="793"/>
      <c r="AE83" s="793"/>
      <c r="AF83" s="793"/>
      <c r="AG83" s="794"/>
      <c r="AH83" s="173"/>
      <c r="AI83" s="609"/>
      <c r="AJ83" s="590"/>
      <c r="AK83" s="590"/>
      <c r="AL83" s="590"/>
      <c r="AM83" s="590"/>
    </row>
    <row r="84" spans="1:39" s="158" customFormat="1" ht="19.5" customHeight="1">
      <c r="A84" s="771" t="s">
        <v>1041</v>
      </c>
      <c r="B84" s="772"/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772"/>
      <c r="Y84" s="772"/>
      <c r="Z84" s="772"/>
      <c r="AA84" s="772"/>
      <c r="AB84" s="772"/>
      <c r="AC84" s="772"/>
      <c r="AD84" s="772"/>
      <c r="AE84" s="772"/>
      <c r="AF84" s="772"/>
      <c r="AG84" s="773"/>
      <c r="AH84" s="171"/>
      <c r="AI84" s="609"/>
      <c r="AJ84" s="590"/>
      <c r="AK84" s="590"/>
      <c r="AL84" s="590"/>
      <c r="AM84" s="590"/>
    </row>
    <row r="85" spans="1:39" s="158" customFormat="1" ht="9" customHeight="1">
      <c r="A85" s="781" t="s">
        <v>1094</v>
      </c>
      <c r="B85" s="651"/>
      <c r="C85" s="651"/>
      <c r="D85" s="651"/>
      <c r="E85" s="651"/>
      <c r="F85" s="651"/>
      <c r="G85" s="651"/>
      <c r="H85" s="651"/>
      <c r="I85" s="651"/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  <c r="AE85" s="651"/>
      <c r="AF85" s="651"/>
      <c r="AG85" s="652"/>
      <c r="AH85" s="172"/>
      <c r="AI85" s="609"/>
      <c r="AJ85" s="590"/>
      <c r="AK85" s="590"/>
      <c r="AL85" s="590"/>
      <c r="AM85" s="590"/>
    </row>
    <row r="86" spans="1:39" s="158" customFormat="1" ht="7.5" customHeight="1">
      <c r="A86" s="782"/>
      <c r="B86" s="621"/>
      <c r="C86" s="621"/>
      <c r="D86" s="621"/>
      <c r="E86" s="621"/>
      <c r="F86" s="621"/>
      <c r="G86" s="621"/>
      <c r="H86" s="621"/>
      <c r="I86" s="621"/>
      <c r="J86" s="621"/>
      <c r="K86" s="621"/>
      <c r="L86" s="621"/>
      <c r="M86" s="621"/>
      <c r="N86" s="621"/>
      <c r="O86" s="621"/>
      <c r="P86" s="621"/>
      <c r="Q86" s="621"/>
      <c r="R86" s="621"/>
      <c r="S86" s="621"/>
      <c r="T86" s="621"/>
      <c r="U86" s="621"/>
      <c r="V86" s="621"/>
      <c r="W86" s="621"/>
      <c r="X86" s="621"/>
      <c r="Y86" s="621"/>
      <c r="Z86" s="621"/>
      <c r="AA86" s="621"/>
      <c r="AB86" s="621"/>
      <c r="AC86" s="621"/>
      <c r="AD86" s="621"/>
      <c r="AE86" s="621"/>
      <c r="AF86" s="621"/>
      <c r="AG86" s="622"/>
      <c r="AH86" s="172"/>
      <c r="AI86" s="609"/>
      <c r="AJ86" s="590"/>
      <c r="AK86" s="590"/>
      <c r="AL86" s="590"/>
      <c r="AM86" s="590"/>
    </row>
    <row r="87" spans="1:39" s="158" customFormat="1" ht="7.5" customHeight="1">
      <c r="A87" s="782"/>
      <c r="B87" s="621"/>
      <c r="C87" s="621"/>
      <c r="D87" s="621"/>
      <c r="E87" s="621"/>
      <c r="F87" s="621"/>
      <c r="G87" s="621"/>
      <c r="H87" s="621"/>
      <c r="I87" s="621"/>
      <c r="J87" s="621"/>
      <c r="K87" s="621"/>
      <c r="L87" s="621"/>
      <c r="M87" s="621"/>
      <c r="N87" s="621"/>
      <c r="O87" s="621"/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  <c r="AG87" s="622"/>
      <c r="AH87" s="172"/>
      <c r="AI87" s="609"/>
      <c r="AJ87" s="590"/>
      <c r="AK87" s="590"/>
      <c r="AL87" s="590"/>
      <c r="AM87" s="590"/>
    </row>
    <row r="88" spans="1:39" s="158" customFormat="1" ht="7.5" customHeight="1">
      <c r="A88" s="782"/>
      <c r="B88" s="621"/>
      <c r="C88" s="621"/>
      <c r="D88" s="621"/>
      <c r="E88" s="621"/>
      <c r="F88" s="621"/>
      <c r="G88" s="621"/>
      <c r="H88" s="621"/>
      <c r="I88" s="621"/>
      <c r="J88" s="621"/>
      <c r="K88" s="621"/>
      <c r="L88" s="621"/>
      <c r="M88" s="621"/>
      <c r="N88" s="621"/>
      <c r="O88" s="621"/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1"/>
      <c r="AD88" s="621"/>
      <c r="AE88" s="621"/>
      <c r="AF88" s="621"/>
      <c r="AG88" s="622"/>
      <c r="AH88" s="172"/>
      <c r="AI88" s="609"/>
      <c r="AJ88" s="590"/>
      <c r="AK88" s="590"/>
      <c r="AL88" s="590"/>
      <c r="AM88" s="590"/>
    </row>
    <row r="89" spans="1:39" s="158" customFormat="1" ht="7.5" customHeight="1">
      <c r="A89" s="782"/>
      <c r="B89" s="621"/>
      <c r="C89" s="621"/>
      <c r="D89" s="621"/>
      <c r="E89" s="621"/>
      <c r="F89" s="621"/>
      <c r="G89" s="621"/>
      <c r="H89" s="621"/>
      <c r="I89" s="621"/>
      <c r="J89" s="621"/>
      <c r="K89" s="621"/>
      <c r="L89" s="621"/>
      <c r="M89" s="621"/>
      <c r="N89" s="621"/>
      <c r="O89" s="621"/>
      <c r="P89" s="621"/>
      <c r="Q89" s="621"/>
      <c r="R89" s="621"/>
      <c r="S89" s="621"/>
      <c r="T89" s="621"/>
      <c r="U89" s="621"/>
      <c r="V89" s="621"/>
      <c r="W89" s="621"/>
      <c r="X89" s="621"/>
      <c r="Y89" s="621"/>
      <c r="Z89" s="621"/>
      <c r="AA89" s="621"/>
      <c r="AB89" s="621"/>
      <c r="AC89" s="621"/>
      <c r="AD89" s="621"/>
      <c r="AE89" s="621"/>
      <c r="AF89" s="621"/>
      <c r="AG89" s="622"/>
      <c r="AH89" s="172"/>
      <c r="AI89" s="609"/>
      <c r="AJ89" s="590"/>
      <c r="AK89" s="590"/>
      <c r="AL89" s="590"/>
      <c r="AM89" s="590"/>
    </row>
    <row r="90" spans="1:39" s="158" customFormat="1" ht="7.5" customHeight="1">
      <c r="A90" s="782"/>
      <c r="B90" s="621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2"/>
      <c r="AH90" s="172"/>
      <c r="AI90" s="609"/>
      <c r="AJ90" s="590"/>
      <c r="AK90" s="590"/>
      <c r="AL90" s="590"/>
      <c r="AM90" s="590"/>
    </row>
    <row r="91" spans="1:39" s="158" customFormat="1" ht="7.5" customHeight="1">
      <c r="A91" s="782"/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2"/>
      <c r="AH91" s="172"/>
      <c r="AI91" s="609"/>
      <c r="AJ91" s="590"/>
      <c r="AK91" s="590"/>
      <c r="AL91" s="590"/>
      <c r="AM91" s="590"/>
    </row>
    <row r="92" spans="1:39" s="158" customFormat="1" ht="7.5" customHeight="1">
      <c r="A92" s="782"/>
      <c r="B92" s="621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621"/>
      <c r="Q92" s="621"/>
      <c r="R92" s="621"/>
      <c r="S92" s="621"/>
      <c r="T92" s="621"/>
      <c r="U92" s="621"/>
      <c r="V92" s="621"/>
      <c r="W92" s="621"/>
      <c r="X92" s="621"/>
      <c r="Y92" s="621"/>
      <c r="Z92" s="621"/>
      <c r="AA92" s="621"/>
      <c r="AB92" s="621"/>
      <c r="AC92" s="621"/>
      <c r="AD92" s="621"/>
      <c r="AE92" s="621"/>
      <c r="AF92" s="621"/>
      <c r="AG92" s="622"/>
      <c r="AH92" s="172"/>
      <c r="AI92" s="609"/>
      <c r="AJ92" s="590"/>
      <c r="AK92" s="590"/>
      <c r="AL92" s="590"/>
      <c r="AM92" s="590"/>
    </row>
    <row r="93" spans="1:39" s="158" customFormat="1" ht="7.5" customHeight="1">
      <c r="A93" s="782"/>
      <c r="B93" s="621"/>
      <c r="C93" s="621"/>
      <c r="D93" s="621"/>
      <c r="E93" s="621"/>
      <c r="F93" s="621"/>
      <c r="G93" s="621"/>
      <c r="H93" s="621"/>
      <c r="I93" s="621"/>
      <c r="J93" s="621"/>
      <c r="K93" s="621"/>
      <c r="L93" s="621"/>
      <c r="M93" s="621"/>
      <c r="N93" s="621"/>
      <c r="O93" s="621"/>
      <c r="P93" s="621"/>
      <c r="Q93" s="621"/>
      <c r="R93" s="621"/>
      <c r="S93" s="621"/>
      <c r="T93" s="621"/>
      <c r="U93" s="621"/>
      <c r="V93" s="621"/>
      <c r="W93" s="621"/>
      <c r="X93" s="621"/>
      <c r="Y93" s="621"/>
      <c r="Z93" s="621"/>
      <c r="AA93" s="621"/>
      <c r="AB93" s="621"/>
      <c r="AC93" s="621"/>
      <c r="AD93" s="621"/>
      <c r="AE93" s="621"/>
      <c r="AF93" s="621"/>
      <c r="AG93" s="622"/>
      <c r="AH93" s="172"/>
      <c r="AI93" s="609"/>
      <c r="AJ93" s="590"/>
      <c r="AK93" s="590"/>
      <c r="AL93" s="590"/>
      <c r="AM93" s="590"/>
    </row>
    <row r="94" spans="1:39" s="158" customFormat="1" ht="7.5" customHeight="1">
      <c r="A94" s="782"/>
      <c r="B94" s="621"/>
      <c r="C94" s="621"/>
      <c r="D94" s="621"/>
      <c r="E94" s="621"/>
      <c r="F94" s="621"/>
      <c r="G94" s="621"/>
      <c r="H94" s="621"/>
      <c r="I94" s="621"/>
      <c r="J94" s="621"/>
      <c r="K94" s="621"/>
      <c r="L94" s="621"/>
      <c r="M94" s="621"/>
      <c r="N94" s="621"/>
      <c r="O94" s="621"/>
      <c r="P94" s="621"/>
      <c r="Q94" s="621"/>
      <c r="R94" s="621"/>
      <c r="S94" s="621"/>
      <c r="T94" s="621"/>
      <c r="U94" s="621"/>
      <c r="V94" s="621"/>
      <c r="W94" s="621"/>
      <c r="X94" s="621"/>
      <c r="Y94" s="621"/>
      <c r="Z94" s="621"/>
      <c r="AA94" s="621"/>
      <c r="AB94" s="621"/>
      <c r="AC94" s="621"/>
      <c r="AD94" s="621"/>
      <c r="AE94" s="621"/>
      <c r="AF94" s="621"/>
      <c r="AG94" s="622"/>
      <c r="AH94" s="172"/>
      <c r="AI94" s="609"/>
      <c r="AJ94" s="590"/>
      <c r="AK94" s="590"/>
      <c r="AL94" s="590"/>
      <c r="AM94" s="590"/>
    </row>
    <row r="95" spans="1:39" s="158" customFormat="1" ht="7.5" customHeight="1">
      <c r="A95" s="782"/>
      <c r="B95" s="621"/>
      <c r="C95" s="621"/>
      <c r="D95" s="621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621"/>
      <c r="Q95" s="621"/>
      <c r="R95" s="621"/>
      <c r="S95" s="621"/>
      <c r="T95" s="621"/>
      <c r="U95" s="621"/>
      <c r="V95" s="621"/>
      <c r="W95" s="621"/>
      <c r="X95" s="621"/>
      <c r="Y95" s="621"/>
      <c r="Z95" s="621"/>
      <c r="AA95" s="621"/>
      <c r="AB95" s="621"/>
      <c r="AC95" s="621"/>
      <c r="AD95" s="621"/>
      <c r="AE95" s="621"/>
      <c r="AF95" s="621"/>
      <c r="AG95" s="622"/>
      <c r="AH95" s="172"/>
      <c r="AI95" s="609"/>
      <c r="AJ95" s="590"/>
      <c r="AK95" s="590"/>
      <c r="AL95" s="590"/>
      <c r="AM95" s="590"/>
    </row>
    <row r="96" spans="1:39" s="158" customFormat="1" ht="7.5" customHeight="1">
      <c r="A96" s="783"/>
      <c r="B96" s="624"/>
      <c r="C96" s="624"/>
      <c r="D96" s="624"/>
      <c r="E96" s="624"/>
      <c r="F96" s="624"/>
      <c r="G96" s="624"/>
      <c r="H96" s="624"/>
      <c r="I96" s="624"/>
      <c r="J96" s="624"/>
      <c r="K96" s="624"/>
      <c r="L96" s="624"/>
      <c r="M96" s="624"/>
      <c r="N96" s="624"/>
      <c r="O96" s="624"/>
      <c r="P96" s="624"/>
      <c r="Q96" s="624"/>
      <c r="R96" s="624"/>
      <c r="S96" s="624"/>
      <c r="T96" s="624"/>
      <c r="U96" s="624"/>
      <c r="V96" s="624"/>
      <c r="W96" s="624"/>
      <c r="X96" s="624"/>
      <c r="Y96" s="624"/>
      <c r="Z96" s="624"/>
      <c r="AA96" s="624"/>
      <c r="AB96" s="624"/>
      <c r="AC96" s="624"/>
      <c r="AD96" s="624"/>
      <c r="AE96" s="624"/>
      <c r="AF96" s="624"/>
      <c r="AG96" s="625"/>
      <c r="AH96" s="172"/>
      <c r="AI96" s="609"/>
      <c r="AJ96" s="590"/>
      <c r="AK96" s="590"/>
      <c r="AL96" s="590"/>
      <c r="AM96" s="590"/>
    </row>
    <row r="97" spans="1:39" s="158" customFormat="1" ht="19.5" customHeight="1">
      <c r="A97" s="771" t="s">
        <v>1043</v>
      </c>
      <c r="B97" s="772"/>
      <c r="C97" s="772"/>
      <c r="D97" s="772"/>
      <c r="E97" s="772"/>
      <c r="F97" s="772"/>
      <c r="G97" s="772"/>
      <c r="H97" s="772"/>
      <c r="I97" s="772"/>
      <c r="J97" s="772"/>
      <c r="K97" s="772"/>
      <c r="L97" s="772"/>
      <c r="M97" s="772"/>
      <c r="N97" s="772"/>
      <c r="O97" s="772"/>
      <c r="P97" s="772"/>
      <c r="Q97" s="772"/>
      <c r="R97" s="772"/>
      <c r="S97" s="772"/>
      <c r="T97" s="772"/>
      <c r="U97" s="772"/>
      <c r="V97" s="772"/>
      <c r="W97" s="772"/>
      <c r="X97" s="772"/>
      <c r="Y97" s="772"/>
      <c r="Z97" s="772"/>
      <c r="AA97" s="772"/>
      <c r="AB97" s="772"/>
      <c r="AC97" s="772"/>
      <c r="AD97" s="772"/>
      <c r="AE97" s="772"/>
      <c r="AF97" s="772"/>
      <c r="AG97" s="773"/>
      <c r="AH97" s="171"/>
      <c r="AI97" s="609"/>
      <c r="AJ97" s="590"/>
      <c r="AK97" s="590"/>
      <c r="AL97" s="590"/>
      <c r="AM97" s="590"/>
    </row>
    <row r="98" spans="1:39" s="158" customFormat="1" ht="36" customHeight="1">
      <c r="A98" s="369" t="s">
        <v>1095</v>
      </c>
      <c r="B98" s="769"/>
      <c r="C98" s="769"/>
      <c r="D98" s="769"/>
      <c r="E98" s="769"/>
      <c r="F98" s="769"/>
      <c r="G98" s="769"/>
      <c r="H98" s="769"/>
      <c r="I98" s="769"/>
      <c r="J98" s="769"/>
      <c r="K98" s="769"/>
      <c r="L98" s="769"/>
      <c r="M98" s="769"/>
      <c r="N98" s="769"/>
      <c r="O98" s="769"/>
      <c r="P98" s="769"/>
      <c r="Q98" s="769"/>
      <c r="R98" s="769"/>
      <c r="S98" s="769"/>
      <c r="T98" s="769"/>
      <c r="U98" s="769"/>
      <c r="V98" s="769"/>
      <c r="W98" s="769"/>
      <c r="X98" s="769"/>
      <c r="Y98" s="769"/>
      <c r="Z98" s="769"/>
      <c r="AA98" s="769"/>
      <c r="AB98" s="769"/>
      <c r="AC98" s="769"/>
      <c r="AD98" s="769"/>
      <c r="AE98" s="769"/>
      <c r="AF98" s="769"/>
      <c r="AG98" s="770"/>
      <c r="AH98" s="172"/>
      <c r="AI98" s="609"/>
      <c r="AJ98" s="590"/>
      <c r="AK98" s="590"/>
      <c r="AL98" s="590"/>
      <c r="AM98" s="590"/>
    </row>
    <row r="99" spans="1:39" s="158" customFormat="1" ht="18.75" customHeight="1">
      <c r="A99" s="804"/>
      <c r="B99" s="700"/>
      <c r="C99" s="700"/>
      <c r="D99" s="700"/>
      <c r="E99" s="700"/>
      <c r="F99" s="700"/>
      <c r="G99" s="700"/>
      <c r="H99" s="700"/>
      <c r="I99" s="700"/>
      <c r="J99" s="700"/>
      <c r="K99" s="700"/>
      <c r="L99" s="700"/>
      <c r="M99" s="700"/>
      <c r="N99" s="700"/>
      <c r="O99" s="700"/>
      <c r="P99" s="700"/>
      <c r="Q99" s="700"/>
      <c r="R99" s="700"/>
      <c r="S99" s="700"/>
      <c r="T99" s="700"/>
      <c r="U99" s="700"/>
      <c r="V99" s="700"/>
      <c r="W99" s="700"/>
      <c r="X99" s="700"/>
      <c r="Y99" s="700"/>
      <c r="Z99" s="700"/>
      <c r="AA99" s="700"/>
      <c r="AB99" s="700"/>
      <c r="AC99" s="700"/>
      <c r="AD99" s="700"/>
      <c r="AE99" s="700"/>
      <c r="AF99" s="700"/>
      <c r="AG99" s="700"/>
      <c r="AH99" s="175"/>
      <c r="AI99" s="607"/>
      <c r="AJ99" s="608"/>
      <c r="AK99" s="608"/>
      <c r="AL99" s="609"/>
      <c r="AM99" s="399"/>
    </row>
    <row r="100" spans="1:39" s="158" customFormat="1" ht="19.5" customHeight="1">
      <c r="A100" s="771" t="s">
        <v>1036</v>
      </c>
      <c r="B100" s="772"/>
      <c r="C100" s="772"/>
      <c r="D100" s="772"/>
      <c r="E100" s="772"/>
      <c r="F100" s="772"/>
      <c r="G100" s="772"/>
      <c r="H100" s="772"/>
      <c r="I100" s="772"/>
      <c r="J100" s="772"/>
      <c r="K100" s="772"/>
      <c r="L100" s="772"/>
      <c r="M100" s="772"/>
      <c r="N100" s="772"/>
      <c r="O100" s="772"/>
      <c r="P100" s="773"/>
      <c r="Q100" s="772" t="s">
        <v>1037</v>
      </c>
      <c r="R100" s="772"/>
      <c r="S100" s="772"/>
      <c r="T100" s="772"/>
      <c r="U100" s="772"/>
      <c r="V100" s="772"/>
      <c r="W100" s="772"/>
      <c r="X100" s="772"/>
      <c r="Y100" s="772"/>
      <c r="Z100" s="772"/>
      <c r="AA100" s="772"/>
      <c r="AB100" s="772"/>
      <c r="AC100" s="772"/>
      <c r="AD100" s="772"/>
      <c r="AE100" s="772"/>
      <c r="AF100" s="772"/>
      <c r="AG100" s="773"/>
      <c r="AH100" s="171"/>
      <c r="AI100" s="802"/>
      <c r="AJ100" s="729"/>
      <c r="AK100" s="729"/>
      <c r="AL100" s="729"/>
      <c r="AM100" s="729"/>
    </row>
    <row r="101" spans="1:39" s="158" customFormat="1" ht="19.5" customHeight="1">
      <c r="A101" s="369" t="s">
        <v>1090</v>
      </c>
      <c r="B101" s="769"/>
      <c r="C101" s="769"/>
      <c r="D101" s="769"/>
      <c r="E101" s="769"/>
      <c r="F101" s="769"/>
      <c r="G101" s="769"/>
      <c r="H101" s="769"/>
      <c r="I101" s="769"/>
      <c r="J101" s="769"/>
      <c r="K101" s="769"/>
      <c r="L101" s="769"/>
      <c r="M101" s="769"/>
      <c r="N101" s="769"/>
      <c r="O101" s="769"/>
      <c r="P101" s="770"/>
      <c r="Q101" s="370" t="s">
        <v>1091</v>
      </c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69"/>
      <c r="AE101" s="769"/>
      <c r="AF101" s="769"/>
      <c r="AG101" s="770"/>
      <c r="AH101" s="172"/>
      <c r="AI101" s="802"/>
      <c r="AJ101" s="729"/>
      <c r="AK101" s="729"/>
      <c r="AL101" s="729"/>
      <c r="AM101" s="729"/>
    </row>
    <row r="102" spans="1:39" s="158" customFormat="1" ht="19.5" customHeight="1">
      <c r="A102" s="771" t="s">
        <v>1039</v>
      </c>
      <c r="B102" s="772"/>
      <c r="C102" s="772"/>
      <c r="D102" s="772"/>
      <c r="E102" s="772"/>
      <c r="F102" s="772"/>
      <c r="G102" s="772"/>
      <c r="H102" s="772"/>
      <c r="I102" s="772"/>
      <c r="J102" s="772"/>
      <c r="K102" s="772"/>
      <c r="L102" s="772"/>
      <c r="M102" s="772"/>
      <c r="N102" s="772"/>
      <c r="O102" s="772"/>
      <c r="P102" s="772"/>
      <c r="Q102" s="772"/>
      <c r="R102" s="772"/>
      <c r="S102" s="772"/>
      <c r="T102" s="772"/>
      <c r="U102" s="772"/>
      <c r="V102" s="772"/>
      <c r="W102" s="772"/>
      <c r="X102" s="772"/>
      <c r="Y102" s="772"/>
      <c r="Z102" s="772"/>
      <c r="AA102" s="772"/>
      <c r="AB102" s="772"/>
      <c r="AC102" s="772"/>
      <c r="AD102" s="772"/>
      <c r="AE102" s="772"/>
      <c r="AF102" s="772"/>
      <c r="AG102" s="773"/>
      <c r="AH102" s="171"/>
      <c r="AI102" s="802"/>
      <c r="AJ102" s="729"/>
      <c r="AK102" s="729"/>
      <c r="AL102" s="729"/>
      <c r="AM102" s="729"/>
    </row>
    <row r="103" spans="1:39" s="158" customFormat="1" ht="9.75" customHeight="1">
      <c r="A103" s="781" t="s">
        <v>1092</v>
      </c>
      <c r="B103" s="651"/>
      <c r="C103" s="651"/>
      <c r="D103" s="651"/>
      <c r="E103" s="651"/>
      <c r="F103" s="651"/>
      <c r="G103" s="651"/>
      <c r="H103" s="651"/>
      <c r="I103" s="651"/>
      <c r="J103" s="651"/>
      <c r="K103" s="651"/>
      <c r="L103" s="651"/>
      <c r="M103" s="651"/>
      <c r="N103" s="651"/>
      <c r="O103" s="651"/>
      <c r="P103" s="651"/>
      <c r="Q103" s="651"/>
      <c r="R103" s="651"/>
      <c r="S103" s="651"/>
      <c r="T103" s="651"/>
      <c r="U103" s="651"/>
      <c r="V103" s="651"/>
      <c r="W103" s="651"/>
      <c r="X103" s="651"/>
      <c r="Y103" s="651"/>
      <c r="Z103" s="651"/>
      <c r="AA103" s="651"/>
      <c r="AB103" s="651"/>
      <c r="AC103" s="651"/>
      <c r="AD103" s="651"/>
      <c r="AE103" s="651"/>
      <c r="AF103" s="651"/>
      <c r="AG103" s="652"/>
      <c r="AH103" s="172"/>
      <c r="AI103" s="609"/>
      <c r="AJ103" s="590"/>
      <c r="AK103" s="590"/>
      <c r="AL103" s="590"/>
      <c r="AM103" s="590"/>
    </row>
    <row r="104" spans="1:39" s="158" customFormat="1" ht="9.75" customHeight="1">
      <c r="A104" s="782"/>
      <c r="B104" s="621"/>
      <c r="C104" s="621"/>
      <c r="D104" s="621"/>
      <c r="E104" s="621"/>
      <c r="F104" s="621"/>
      <c r="G104" s="621"/>
      <c r="H104" s="621"/>
      <c r="I104" s="621"/>
      <c r="J104" s="621"/>
      <c r="K104" s="621"/>
      <c r="L104" s="621"/>
      <c r="M104" s="621"/>
      <c r="N104" s="621"/>
      <c r="O104" s="621"/>
      <c r="P104" s="621"/>
      <c r="Q104" s="621"/>
      <c r="R104" s="621"/>
      <c r="S104" s="621"/>
      <c r="T104" s="621"/>
      <c r="U104" s="621"/>
      <c r="V104" s="621"/>
      <c r="W104" s="621"/>
      <c r="X104" s="621"/>
      <c r="Y104" s="621"/>
      <c r="Z104" s="621"/>
      <c r="AA104" s="621"/>
      <c r="AB104" s="621"/>
      <c r="AC104" s="621"/>
      <c r="AD104" s="621"/>
      <c r="AE104" s="621"/>
      <c r="AF104" s="621"/>
      <c r="AG104" s="622"/>
      <c r="AH104" s="172"/>
      <c r="AI104" s="609"/>
      <c r="AJ104" s="590"/>
      <c r="AK104" s="590"/>
      <c r="AL104" s="590"/>
      <c r="AM104" s="590"/>
    </row>
    <row r="105" spans="1:39" s="158" customFormat="1" ht="9.75" customHeight="1">
      <c r="A105" s="782"/>
      <c r="B105" s="621"/>
      <c r="C105" s="621"/>
      <c r="D105" s="621"/>
      <c r="E105" s="621"/>
      <c r="F105" s="621"/>
      <c r="G105" s="621"/>
      <c r="H105" s="621"/>
      <c r="I105" s="621"/>
      <c r="J105" s="621"/>
      <c r="K105" s="621"/>
      <c r="L105" s="621"/>
      <c r="M105" s="621"/>
      <c r="N105" s="621"/>
      <c r="O105" s="621"/>
      <c r="P105" s="621"/>
      <c r="Q105" s="621"/>
      <c r="R105" s="621"/>
      <c r="S105" s="621"/>
      <c r="T105" s="621"/>
      <c r="U105" s="621"/>
      <c r="V105" s="621"/>
      <c r="W105" s="621"/>
      <c r="X105" s="621"/>
      <c r="Y105" s="621"/>
      <c r="Z105" s="621"/>
      <c r="AA105" s="621"/>
      <c r="AB105" s="621"/>
      <c r="AC105" s="621"/>
      <c r="AD105" s="621"/>
      <c r="AE105" s="621"/>
      <c r="AF105" s="621"/>
      <c r="AG105" s="622"/>
      <c r="AH105" s="172"/>
      <c r="AI105" s="609"/>
      <c r="AJ105" s="590"/>
      <c r="AK105" s="590"/>
      <c r="AL105" s="590"/>
      <c r="AM105" s="590"/>
    </row>
    <row r="106" spans="1:39" s="158" customFormat="1" ht="9.75" customHeight="1">
      <c r="A106" s="782"/>
      <c r="B106" s="621"/>
      <c r="C106" s="621"/>
      <c r="D106" s="621"/>
      <c r="E106" s="621"/>
      <c r="F106" s="621"/>
      <c r="G106" s="621"/>
      <c r="H106" s="621"/>
      <c r="I106" s="621"/>
      <c r="J106" s="621"/>
      <c r="K106" s="621"/>
      <c r="L106" s="621"/>
      <c r="M106" s="621"/>
      <c r="N106" s="621"/>
      <c r="O106" s="621"/>
      <c r="P106" s="621"/>
      <c r="Q106" s="621"/>
      <c r="R106" s="621"/>
      <c r="S106" s="621"/>
      <c r="T106" s="621"/>
      <c r="U106" s="621"/>
      <c r="V106" s="621"/>
      <c r="W106" s="621"/>
      <c r="X106" s="621"/>
      <c r="Y106" s="621"/>
      <c r="Z106" s="621"/>
      <c r="AA106" s="621"/>
      <c r="AB106" s="621"/>
      <c r="AC106" s="621"/>
      <c r="AD106" s="621"/>
      <c r="AE106" s="621"/>
      <c r="AF106" s="621"/>
      <c r="AG106" s="622"/>
      <c r="AH106" s="172"/>
      <c r="AI106" s="609"/>
      <c r="AJ106" s="590"/>
      <c r="AK106" s="590"/>
      <c r="AL106" s="590"/>
      <c r="AM106" s="590"/>
    </row>
    <row r="107" spans="1:39" s="158" customFormat="1" ht="9.75" customHeight="1">
      <c r="A107" s="783"/>
      <c r="B107" s="624"/>
      <c r="C107" s="624"/>
      <c r="D107" s="624"/>
      <c r="E107" s="624"/>
      <c r="F107" s="624"/>
      <c r="G107" s="624"/>
      <c r="H107" s="624"/>
      <c r="I107" s="624"/>
      <c r="J107" s="624"/>
      <c r="K107" s="62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5"/>
      <c r="AH107" s="172"/>
      <c r="AI107" s="609"/>
      <c r="AJ107" s="590"/>
      <c r="AK107" s="590"/>
      <c r="AL107" s="590"/>
      <c r="AM107" s="590"/>
    </row>
    <row r="108" spans="1:39" s="158" customFormat="1" ht="9.75" customHeight="1">
      <c r="A108" s="781" t="s">
        <v>1093</v>
      </c>
      <c r="B108" s="789" t="s">
        <v>1150</v>
      </c>
      <c r="C108" s="789"/>
      <c r="D108" s="789"/>
      <c r="E108" s="789"/>
      <c r="F108" s="789"/>
      <c r="G108" s="789"/>
      <c r="H108" s="789"/>
      <c r="I108" s="789"/>
      <c r="J108" s="789"/>
      <c r="K108" s="789"/>
      <c r="L108" s="789"/>
      <c r="M108" s="789"/>
      <c r="N108" s="789"/>
      <c r="O108" s="789"/>
      <c r="P108" s="789"/>
      <c r="Q108" s="789"/>
      <c r="R108" s="789"/>
      <c r="S108" s="789"/>
      <c r="T108" s="789"/>
      <c r="U108" s="789"/>
      <c r="V108" s="789"/>
      <c r="W108" s="789"/>
      <c r="X108" s="789"/>
      <c r="Y108" s="789"/>
      <c r="Z108" s="789"/>
      <c r="AA108" s="789"/>
      <c r="AB108" s="789"/>
      <c r="AC108" s="789"/>
      <c r="AD108" s="789"/>
      <c r="AE108" s="789"/>
      <c r="AF108" s="789"/>
      <c r="AG108" s="790"/>
      <c r="AH108" s="173"/>
      <c r="AI108" s="609"/>
      <c r="AJ108" s="590"/>
      <c r="AK108" s="590"/>
      <c r="AL108" s="590"/>
      <c r="AM108" s="590"/>
    </row>
    <row r="109" spans="1:39" s="158" customFormat="1" ht="9.75" customHeight="1">
      <c r="A109" s="782"/>
      <c r="B109" s="791"/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791"/>
      <c r="AA109" s="791"/>
      <c r="AB109" s="791"/>
      <c r="AC109" s="791"/>
      <c r="AD109" s="791"/>
      <c r="AE109" s="791"/>
      <c r="AF109" s="791"/>
      <c r="AG109" s="792"/>
      <c r="AH109" s="173"/>
      <c r="AI109" s="609"/>
      <c r="AJ109" s="590"/>
      <c r="AK109" s="590"/>
      <c r="AL109" s="590"/>
      <c r="AM109" s="590"/>
    </row>
    <row r="110" spans="1:39" s="158" customFormat="1" ht="9.75" customHeight="1">
      <c r="A110" s="782"/>
      <c r="B110" s="791"/>
      <c r="C110" s="791"/>
      <c r="D110" s="791"/>
      <c r="E110" s="791"/>
      <c r="F110" s="791"/>
      <c r="G110" s="791"/>
      <c r="H110" s="791"/>
      <c r="I110" s="791"/>
      <c r="J110" s="791"/>
      <c r="K110" s="791"/>
      <c r="L110" s="791"/>
      <c r="M110" s="791"/>
      <c r="N110" s="791"/>
      <c r="O110" s="791"/>
      <c r="P110" s="791"/>
      <c r="Q110" s="791"/>
      <c r="R110" s="791"/>
      <c r="S110" s="791"/>
      <c r="T110" s="791"/>
      <c r="U110" s="791"/>
      <c r="V110" s="791"/>
      <c r="W110" s="791"/>
      <c r="X110" s="791"/>
      <c r="Y110" s="791"/>
      <c r="Z110" s="791"/>
      <c r="AA110" s="791"/>
      <c r="AB110" s="791"/>
      <c r="AC110" s="791"/>
      <c r="AD110" s="791"/>
      <c r="AE110" s="791"/>
      <c r="AF110" s="791"/>
      <c r="AG110" s="792"/>
      <c r="AH110" s="173"/>
      <c r="AI110" s="609"/>
      <c r="AJ110" s="590"/>
      <c r="AK110" s="590"/>
      <c r="AL110" s="590"/>
      <c r="AM110" s="590"/>
    </row>
    <row r="111" spans="1:39" s="158" customFormat="1" ht="9.75" customHeight="1">
      <c r="A111" s="782"/>
      <c r="B111" s="791"/>
      <c r="C111" s="791"/>
      <c r="D111" s="791"/>
      <c r="E111" s="791"/>
      <c r="F111" s="791"/>
      <c r="G111" s="791"/>
      <c r="H111" s="791"/>
      <c r="I111" s="791"/>
      <c r="J111" s="791"/>
      <c r="K111" s="791"/>
      <c r="L111" s="791"/>
      <c r="M111" s="791"/>
      <c r="N111" s="791"/>
      <c r="O111" s="791"/>
      <c r="P111" s="791"/>
      <c r="Q111" s="791"/>
      <c r="R111" s="791"/>
      <c r="S111" s="791"/>
      <c r="T111" s="791"/>
      <c r="U111" s="791"/>
      <c r="V111" s="791"/>
      <c r="W111" s="791"/>
      <c r="X111" s="791"/>
      <c r="Y111" s="791"/>
      <c r="Z111" s="791"/>
      <c r="AA111" s="791"/>
      <c r="AB111" s="791"/>
      <c r="AC111" s="791"/>
      <c r="AD111" s="791"/>
      <c r="AE111" s="791"/>
      <c r="AF111" s="791"/>
      <c r="AG111" s="792"/>
      <c r="AH111" s="173"/>
      <c r="AI111" s="609"/>
      <c r="AJ111" s="590"/>
      <c r="AK111" s="590"/>
      <c r="AL111" s="590"/>
      <c r="AM111" s="590"/>
    </row>
    <row r="112" spans="1:39" s="158" customFormat="1" ht="9.75" customHeight="1">
      <c r="A112" s="782"/>
      <c r="B112" s="791"/>
      <c r="C112" s="791"/>
      <c r="D112" s="791"/>
      <c r="E112" s="791"/>
      <c r="F112" s="791"/>
      <c r="G112" s="791"/>
      <c r="H112" s="791"/>
      <c r="I112" s="791"/>
      <c r="J112" s="791"/>
      <c r="K112" s="791"/>
      <c r="L112" s="791"/>
      <c r="M112" s="791"/>
      <c r="N112" s="791"/>
      <c r="O112" s="791"/>
      <c r="P112" s="791"/>
      <c r="Q112" s="791"/>
      <c r="R112" s="791"/>
      <c r="S112" s="791"/>
      <c r="T112" s="791"/>
      <c r="U112" s="791"/>
      <c r="V112" s="791"/>
      <c r="W112" s="791"/>
      <c r="X112" s="791"/>
      <c r="Y112" s="791"/>
      <c r="Z112" s="791"/>
      <c r="AA112" s="791"/>
      <c r="AB112" s="791"/>
      <c r="AC112" s="791"/>
      <c r="AD112" s="791"/>
      <c r="AE112" s="791"/>
      <c r="AF112" s="791"/>
      <c r="AG112" s="792"/>
      <c r="AH112" s="173"/>
      <c r="AI112" s="609"/>
      <c r="AJ112" s="590"/>
      <c r="AK112" s="590"/>
      <c r="AL112" s="590"/>
      <c r="AM112" s="590"/>
    </row>
    <row r="113" spans="1:39" s="158" customFormat="1" ht="9.75" customHeight="1">
      <c r="A113" s="782"/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1"/>
      <c r="R113" s="791"/>
      <c r="S113" s="791"/>
      <c r="T113" s="791"/>
      <c r="U113" s="791"/>
      <c r="V113" s="791"/>
      <c r="W113" s="791"/>
      <c r="X113" s="791"/>
      <c r="Y113" s="791"/>
      <c r="Z113" s="791"/>
      <c r="AA113" s="791"/>
      <c r="AB113" s="791"/>
      <c r="AC113" s="791"/>
      <c r="AD113" s="791"/>
      <c r="AE113" s="791"/>
      <c r="AF113" s="791"/>
      <c r="AG113" s="792"/>
      <c r="AH113" s="173"/>
      <c r="AI113" s="609"/>
      <c r="AJ113" s="590"/>
      <c r="AK113" s="590"/>
      <c r="AL113" s="590"/>
      <c r="AM113" s="590"/>
    </row>
    <row r="114" spans="1:39" s="158" customFormat="1" ht="9.75" customHeight="1">
      <c r="A114" s="782"/>
      <c r="B114" s="791"/>
      <c r="C114" s="791"/>
      <c r="D114" s="791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2"/>
      <c r="AH114" s="173"/>
      <c r="AI114" s="609"/>
      <c r="AJ114" s="590"/>
      <c r="AK114" s="590"/>
      <c r="AL114" s="590"/>
      <c r="AM114" s="590"/>
    </row>
    <row r="115" spans="1:39" s="158" customFormat="1" ht="16.5" customHeight="1">
      <c r="A115" s="783"/>
      <c r="B115" s="793"/>
      <c r="C115" s="793"/>
      <c r="D115" s="793"/>
      <c r="E115" s="793"/>
      <c r="F115" s="793"/>
      <c r="G115" s="793"/>
      <c r="H115" s="793"/>
      <c r="I115" s="793"/>
      <c r="J115" s="793"/>
      <c r="K115" s="793"/>
      <c r="L115" s="793"/>
      <c r="M115" s="793"/>
      <c r="N115" s="793"/>
      <c r="O115" s="793"/>
      <c r="P115" s="793"/>
      <c r="Q115" s="793"/>
      <c r="R115" s="793"/>
      <c r="S115" s="793"/>
      <c r="T115" s="793"/>
      <c r="U115" s="793"/>
      <c r="V115" s="793"/>
      <c r="W115" s="793"/>
      <c r="X115" s="793"/>
      <c r="Y115" s="793"/>
      <c r="Z115" s="793"/>
      <c r="AA115" s="793"/>
      <c r="AB115" s="793"/>
      <c r="AC115" s="793"/>
      <c r="AD115" s="793"/>
      <c r="AE115" s="793"/>
      <c r="AF115" s="793"/>
      <c r="AG115" s="794"/>
      <c r="AH115" s="173"/>
      <c r="AI115" s="609"/>
      <c r="AJ115" s="590"/>
      <c r="AK115" s="590"/>
      <c r="AL115" s="590"/>
      <c r="AM115" s="590"/>
    </row>
    <row r="116" spans="1:39" s="158" customFormat="1" ht="19.5" customHeight="1">
      <c r="A116" s="771" t="s">
        <v>1041</v>
      </c>
      <c r="B116" s="772"/>
      <c r="C116" s="772"/>
      <c r="D116" s="772"/>
      <c r="E116" s="772"/>
      <c r="F116" s="772"/>
      <c r="G116" s="772"/>
      <c r="H116" s="772"/>
      <c r="I116" s="772"/>
      <c r="J116" s="772"/>
      <c r="K116" s="772"/>
      <c r="L116" s="772"/>
      <c r="M116" s="772"/>
      <c r="N116" s="772"/>
      <c r="O116" s="772"/>
      <c r="P116" s="772"/>
      <c r="Q116" s="772"/>
      <c r="R116" s="772"/>
      <c r="S116" s="772"/>
      <c r="T116" s="772"/>
      <c r="U116" s="772"/>
      <c r="V116" s="772"/>
      <c r="W116" s="772"/>
      <c r="X116" s="772"/>
      <c r="Y116" s="772"/>
      <c r="Z116" s="772"/>
      <c r="AA116" s="772"/>
      <c r="AB116" s="772"/>
      <c r="AC116" s="772"/>
      <c r="AD116" s="772"/>
      <c r="AE116" s="772"/>
      <c r="AF116" s="772"/>
      <c r="AG116" s="773"/>
      <c r="AH116" s="171"/>
      <c r="AI116" s="609"/>
      <c r="AJ116" s="590"/>
      <c r="AK116" s="590"/>
      <c r="AL116" s="590"/>
      <c r="AM116" s="590"/>
    </row>
    <row r="117" spans="1:39" s="158" customFormat="1" ht="9" customHeight="1">
      <c r="A117" s="781" t="s">
        <v>1094</v>
      </c>
      <c r="B117" s="651"/>
      <c r="C117" s="651"/>
      <c r="D117" s="651"/>
      <c r="E117" s="651"/>
      <c r="F117" s="651"/>
      <c r="G117" s="651"/>
      <c r="H117" s="651"/>
      <c r="I117" s="651"/>
      <c r="J117" s="651"/>
      <c r="K117" s="651"/>
      <c r="L117" s="651"/>
      <c r="M117" s="651"/>
      <c r="N117" s="651"/>
      <c r="O117" s="651"/>
      <c r="P117" s="651"/>
      <c r="Q117" s="651"/>
      <c r="R117" s="651"/>
      <c r="S117" s="651"/>
      <c r="T117" s="651"/>
      <c r="U117" s="651"/>
      <c r="V117" s="651"/>
      <c r="W117" s="651"/>
      <c r="X117" s="651"/>
      <c r="Y117" s="651"/>
      <c r="Z117" s="651"/>
      <c r="AA117" s="651"/>
      <c r="AB117" s="651"/>
      <c r="AC117" s="651"/>
      <c r="AD117" s="651"/>
      <c r="AE117" s="651"/>
      <c r="AF117" s="651"/>
      <c r="AG117" s="652"/>
      <c r="AH117" s="172"/>
      <c r="AI117" s="609"/>
      <c r="AJ117" s="590"/>
      <c r="AK117" s="590"/>
      <c r="AL117" s="590"/>
      <c r="AM117" s="590"/>
    </row>
    <row r="118" spans="1:39" s="158" customFormat="1" ht="7.5" customHeight="1">
      <c r="A118" s="782"/>
      <c r="B118" s="621"/>
      <c r="C118" s="621"/>
      <c r="D118" s="621"/>
      <c r="E118" s="621"/>
      <c r="F118" s="621"/>
      <c r="G118" s="621"/>
      <c r="H118" s="621"/>
      <c r="I118" s="621"/>
      <c r="J118" s="621"/>
      <c r="K118" s="621"/>
      <c r="L118" s="621"/>
      <c r="M118" s="621"/>
      <c r="N118" s="621"/>
      <c r="O118" s="621"/>
      <c r="P118" s="621"/>
      <c r="Q118" s="621"/>
      <c r="R118" s="621"/>
      <c r="S118" s="621"/>
      <c r="T118" s="621"/>
      <c r="U118" s="621"/>
      <c r="V118" s="621"/>
      <c r="W118" s="621"/>
      <c r="X118" s="621"/>
      <c r="Y118" s="621"/>
      <c r="Z118" s="621"/>
      <c r="AA118" s="621"/>
      <c r="AB118" s="621"/>
      <c r="AC118" s="621"/>
      <c r="AD118" s="621"/>
      <c r="AE118" s="621"/>
      <c r="AF118" s="621"/>
      <c r="AG118" s="622"/>
      <c r="AH118" s="172"/>
      <c r="AI118" s="609"/>
      <c r="AJ118" s="590"/>
      <c r="AK118" s="590"/>
      <c r="AL118" s="590"/>
      <c r="AM118" s="590"/>
    </row>
    <row r="119" spans="1:39" s="158" customFormat="1" ht="7.5" customHeight="1">
      <c r="A119" s="782"/>
      <c r="B119" s="621"/>
      <c r="C119" s="621"/>
      <c r="D119" s="621"/>
      <c r="E119" s="621"/>
      <c r="F119" s="621"/>
      <c r="G119" s="621"/>
      <c r="H119" s="621"/>
      <c r="I119" s="621"/>
      <c r="J119" s="621"/>
      <c r="K119" s="621"/>
      <c r="L119" s="621"/>
      <c r="M119" s="621"/>
      <c r="N119" s="621"/>
      <c r="O119" s="621"/>
      <c r="P119" s="621"/>
      <c r="Q119" s="621"/>
      <c r="R119" s="621"/>
      <c r="S119" s="621"/>
      <c r="T119" s="621"/>
      <c r="U119" s="621"/>
      <c r="V119" s="621"/>
      <c r="W119" s="621"/>
      <c r="X119" s="621"/>
      <c r="Y119" s="621"/>
      <c r="Z119" s="621"/>
      <c r="AA119" s="621"/>
      <c r="AB119" s="621"/>
      <c r="AC119" s="621"/>
      <c r="AD119" s="621"/>
      <c r="AE119" s="621"/>
      <c r="AF119" s="621"/>
      <c r="AG119" s="622"/>
      <c r="AH119" s="172"/>
      <c r="AI119" s="609"/>
      <c r="AJ119" s="590"/>
      <c r="AK119" s="590"/>
      <c r="AL119" s="590"/>
      <c r="AM119" s="590"/>
    </row>
    <row r="120" spans="1:39" s="158" customFormat="1" ht="7.5" customHeight="1">
      <c r="A120" s="782"/>
      <c r="B120" s="621"/>
      <c r="C120" s="621"/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621"/>
      <c r="Q120" s="621"/>
      <c r="R120" s="621"/>
      <c r="S120" s="621"/>
      <c r="T120" s="621"/>
      <c r="U120" s="621"/>
      <c r="V120" s="621"/>
      <c r="W120" s="621"/>
      <c r="X120" s="621"/>
      <c r="Y120" s="621"/>
      <c r="Z120" s="621"/>
      <c r="AA120" s="621"/>
      <c r="AB120" s="621"/>
      <c r="AC120" s="621"/>
      <c r="AD120" s="621"/>
      <c r="AE120" s="621"/>
      <c r="AF120" s="621"/>
      <c r="AG120" s="622"/>
      <c r="AH120" s="172"/>
      <c r="AI120" s="609"/>
      <c r="AJ120" s="590"/>
      <c r="AK120" s="590"/>
      <c r="AL120" s="590"/>
      <c r="AM120" s="590"/>
    </row>
    <row r="121" spans="1:39" s="158" customFormat="1" ht="7.5" customHeight="1">
      <c r="A121" s="782"/>
      <c r="B121" s="621"/>
      <c r="C121" s="621"/>
      <c r="D121" s="621"/>
      <c r="E121" s="621"/>
      <c r="F121" s="621"/>
      <c r="G121" s="621"/>
      <c r="H121" s="621"/>
      <c r="I121" s="621"/>
      <c r="J121" s="621"/>
      <c r="K121" s="621"/>
      <c r="L121" s="621"/>
      <c r="M121" s="621"/>
      <c r="N121" s="621"/>
      <c r="O121" s="621"/>
      <c r="P121" s="621"/>
      <c r="Q121" s="621"/>
      <c r="R121" s="621"/>
      <c r="S121" s="621"/>
      <c r="T121" s="621"/>
      <c r="U121" s="621"/>
      <c r="V121" s="621"/>
      <c r="W121" s="621"/>
      <c r="X121" s="621"/>
      <c r="Y121" s="621"/>
      <c r="Z121" s="621"/>
      <c r="AA121" s="621"/>
      <c r="AB121" s="621"/>
      <c r="AC121" s="621"/>
      <c r="AD121" s="621"/>
      <c r="AE121" s="621"/>
      <c r="AF121" s="621"/>
      <c r="AG121" s="622"/>
      <c r="AH121" s="172"/>
      <c r="AI121" s="609"/>
      <c r="AJ121" s="590"/>
      <c r="AK121" s="590"/>
      <c r="AL121" s="590"/>
      <c r="AM121" s="590"/>
    </row>
    <row r="122" spans="1:39" s="158" customFormat="1" ht="7.5" customHeight="1">
      <c r="A122" s="782"/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621"/>
      <c r="M122" s="621"/>
      <c r="N122" s="621"/>
      <c r="O122" s="621"/>
      <c r="P122" s="621"/>
      <c r="Q122" s="621"/>
      <c r="R122" s="621"/>
      <c r="S122" s="621"/>
      <c r="T122" s="621"/>
      <c r="U122" s="621"/>
      <c r="V122" s="621"/>
      <c r="W122" s="621"/>
      <c r="X122" s="621"/>
      <c r="Y122" s="621"/>
      <c r="Z122" s="621"/>
      <c r="AA122" s="621"/>
      <c r="AB122" s="621"/>
      <c r="AC122" s="621"/>
      <c r="AD122" s="621"/>
      <c r="AE122" s="621"/>
      <c r="AF122" s="621"/>
      <c r="AG122" s="622"/>
      <c r="AH122" s="172"/>
      <c r="AI122" s="609"/>
      <c r="AJ122" s="590"/>
      <c r="AK122" s="590"/>
      <c r="AL122" s="590"/>
      <c r="AM122" s="590"/>
    </row>
    <row r="123" spans="1:39" s="158" customFormat="1" ht="7.5" customHeight="1">
      <c r="A123" s="782"/>
      <c r="B123" s="621"/>
      <c r="C123" s="621"/>
      <c r="D123" s="621"/>
      <c r="E123" s="621"/>
      <c r="F123" s="621"/>
      <c r="G123" s="621"/>
      <c r="H123" s="621"/>
      <c r="I123" s="621"/>
      <c r="J123" s="621"/>
      <c r="K123" s="621"/>
      <c r="L123" s="621"/>
      <c r="M123" s="621"/>
      <c r="N123" s="621"/>
      <c r="O123" s="621"/>
      <c r="P123" s="621"/>
      <c r="Q123" s="621"/>
      <c r="R123" s="621"/>
      <c r="S123" s="621"/>
      <c r="T123" s="621"/>
      <c r="U123" s="621"/>
      <c r="V123" s="621"/>
      <c r="W123" s="621"/>
      <c r="X123" s="621"/>
      <c r="Y123" s="621"/>
      <c r="Z123" s="621"/>
      <c r="AA123" s="621"/>
      <c r="AB123" s="621"/>
      <c r="AC123" s="621"/>
      <c r="AD123" s="621"/>
      <c r="AE123" s="621"/>
      <c r="AF123" s="621"/>
      <c r="AG123" s="622"/>
      <c r="AH123" s="172"/>
      <c r="AI123" s="609"/>
      <c r="AJ123" s="590"/>
      <c r="AK123" s="590"/>
      <c r="AL123" s="590"/>
      <c r="AM123" s="590"/>
    </row>
    <row r="124" spans="1:39" s="158" customFormat="1" ht="7.5" customHeight="1">
      <c r="A124" s="782"/>
      <c r="B124" s="621"/>
      <c r="C124" s="621"/>
      <c r="D124" s="621"/>
      <c r="E124" s="621"/>
      <c r="F124" s="621"/>
      <c r="G124" s="621"/>
      <c r="H124" s="621"/>
      <c r="I124" s="621"/>
      <c r="J124" s="621"/>
      <c r="K124" s="621"/>
      <c r="L124" s="621"/>
      <c r="M124" s="621"/>
      <c r="N124" s="621"/>
      <c r="O124" s="621"/>
      <c r="P124" s="621"/>
      <c r="Q124" s="621"/>
      <c r="R124" s="621"/>
      <c r="S124" s="621"/>
      <c r="T124" s="621"/>
      <c r="U124" s="621"/>
      <c r="V124" s="621"/>
      <c r="W124" s="621"/>
      <c r="X124" s="621"/>
      <c r="Y124" s="621"/>
      <c r="Z124" s="621"/>
      <c r="AA124" s="621"/>
      <c r="AB124" s="621"/>
      <c r="AC124" s="621"/>
      <c r="AD124" s="621"/>
      <c r="AE124" s="621"/>
      <c r="AF124" s="621"/>
      <c r="AG124" s="622"/>
      <c r="AH124" s="172"/>
      <c r="AI124" s="609"/>
      <c r="AJ124" s="590"/>
      <c r="AK124" s="590"/>
      <c r="AL124" s="590"/>
      <c r="AM124" s="590"/>
    </row>
    <row r="125" spans="1:39" s="158" customFormat="1" ht="7.5" customHeight="1">
      <c r="A125" s="782"/>
      <c r="B125" s="621"/>
      <c r="C125" s="621"/>
      <c r="D125" s="621"/>
      <c r="E125" s="621"/>
      <c r="F125" s="621"/>
      <c r="G125" s="621"/>
      <c r="H125" s="621"/>
      <c r="I125" s="621"/>
      <c r="J125" s="621"/>
      <c r="K125" s="621"/>
      <c r="L125" s="621"/>
      <c r="M125" s="621"/>
      <c r="N125" s="621"/>
      <c r="O125" s="621"/>
      <c r="P125" s="621"/>
      <c r="Q125" s="621"/>
      <c r="R125" s="621"/>
      <c r="S125" s="621"/>
      <c r="T125" s="621"/>
      <c r="U125" s="621"/>
      <c r="V125" s="621"/>
      <c r="W125" s="621"/>
      <c r="X125" s="621"/>
      <c r="Y125" s="621"/>
      <c r="Z125" s="621"/>
      <c r="AA125" s="621"/>
      <c r="AB125" s="621"/>
      <c r="AC125" s="621"/>
      <c r="AD125" s="621"/>
      <c r="AE125" s="621"/>
      <c r="AF125" s="621"/>
      <c r="AG125" s="622"/>
      <c r="AH125" s="172"/>
      <c r="AI125" s="609"/>
      <c r="AJ125" s="590"/>
      <c r="AK125" s="590"/>
      <c r="AL125" s="590"/>
      <c r="AM125" s="590"/>
    </row>
    <row r="126" spans="1:39" s="158" customFormat="1" ht="7.5" customHeight="1">
      <c r="A126" s="782"/>
      <c r="B126" s="621"/>
      <c r="C126" s="621"/>
      <c r="D126" s="621"/>
      <c r="E126" s="621"/>
      <c r="F126" s="621"/>
      <c r="G126" s="621"/>
      <c r="H126" s="621"/>
      <c r="I126" s="621"/>
      <c r="J126" s="621"/>
      <c r="K126" s="621"/>
      <c r="L126" s="621"/>
      <c r="M126" s="621"/>
      <c r="N126" s="621"/>
      <c r="O126" s="621"/>
      <c r="P126" s="621"/>
      <c r="Q126" s="621"/>
      <c r="R126" s="621"/>
      <c r="S126" s="621"/>
      <c r="T126" s="621"/>
      <c r="U126" s="621"/>
      <c r="V126" s="621"/>
      <c r="W126" s="621"/>
      <c r="X126" s="621"/>
      <c r="Y126" s="621"/>
      <c r="Z126" s="621"/>
      <c r="AA126" s="621"/>
      <c r="AB126" s="621"/>
      <c r="AC126" s="621"/>
      <c r="AD126" s="621"/>
      <c r="AE126" s="621"/>
      <c r="AF126" s="621"/>
      <c r="AG126" s="622"/>
      <c r="AH126" s="172"/>
      <c r="AI126" s="609"/>
      <c r="AJ126" s="590"/>
      <c r="AK126" s="590"/>
      <c r="AL126" s="590"/>
      <c r="AM126" s="590"/>
    </row>
    <row r="127" spans="1:39" s="158" customFormat="1" ht="7.5" customHeight="1">
      <c r="A127" s="782"/>
      <c r="B127" s="621"/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621"/>
      <c r="Q127" s="621"/>
      <c r="R127" s="621"/>
      <c r="S127" s="621"/>
      <c r="T127" s="621"/>
      <c r="U127" s="621"/>
      <c r="V127" s="621"/>
      <c r="W127" s="621"/>
      <c r="X127" s="621"/>
      <c r="Y127" s="621"/>
      <c r="Z127" s="621"/>
      <c r="AA127" s="621"/>
      <c r="AB127" s="621"/>
      <c r="AC127" s="621"/>
      <c r="AD127" s="621"/>
      <c r="AE127" s="621"/>
      <c r="AF127" s="621"/>
      <c r="AG127" s="622"/>
      <c r="AH127" s="172"/>
      <c r="AI127" s="609"/>
      <c r="AJ127" s="590"/>
      <c r="AK127" s="590"/>
      <c r="AL127" s="590"/>
      <c r="AM127" s="590"/>
    </row>
    <row r="128" spans="1:39" s="158" customFormat="1" ht="7.5" customHeight="1">
      <c r="A128" s="783"/>
      <c r="B128" s="624"/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5"/>
      <c r="AH128" s="172"/>
      <c r="AI128" s="609"/>
      <c r="AJ128" s="590"/>
      <c r="AK128" s="590"/>
      <c r="AL128" s="590"/>
      <c r="AM128" s="590"/>
    </row>
    <row r="129" spans="1:39" s="158" customFormat="1" ht="19.5" customHeight="1">
      <c r="A129" s="771" t="s">
        <v>1043</v>
      </c>
      <c r="B129" s="772"/>
      <c r="C129" s="772"/>
      <c r="D129" s="772"/>
      <c r="E129" s="772"/>
      <c r="F129" s="772"/>
      <c r="G129" s="772"/>
      <c r="H129" s="772"/>
      <c r="I129" s="772"/>
      <c r="J129" s="772"/>
      <c r="K129" s="772"/>
      <c r="L129" s="772"/>
      <c r="M129" s="772"/>
      <c r="N129" s="772"/>
      <c r="O129" s="772"/>
      <c r="P129" s="772"/>
      <c r="Q129" s="772"/>
      <c r="R129" s="772"/>
      <c r="S129" s="772"/>
      <c r="T129" s="772"/>
      <c r="U129" s="772"/>
      <c r="V129" s="772"/>
      <c r="W129" s="772"/>
      <c r="X129" s="772"/>
      <c r="Y129" s="772"/>
      <c r="Z129" s="772"/>
      <c r="AA129" s="772"/>
      <c r="AB129" s="772"/>
      <c r="AC129" s="772"/>
      <c r="AD129" s="772"/>
      <c r="AE129" s="772"/>
      <c r="AF129" s="772"/>
      <c r="AG129" s="773"/>
      <c r="AH129" s="171"/>
      <c r="AI129" s="609"/>
      <c r="AJ129" s="590"/>
      <c r="AK129" s="590"/>
      <c r="AL129" s="590"/>
      <c r="AM129" s="590"/>
    </row>
    <row r="130" spans="1:39" s="158" customFormat="1" ht="36" customHeight="1">
      <c r="A130" s="369" t="s">
        <v>1095</v>
      </c>
      <c r="B130" s="769"/>
      <c r="C130" s="769"/>
      <c r="D130" s="769"/>
      <c r="E130" s="769"/>
      <c r="F130" s="769"/>
      <c r="G130" s="769"/>
      <c r="H130" s="769"/>
      <c r="I130" s="769"/>
      <c r="J130" s="769"/>
      <c r="K130" s="769"/>
      <c r="L130" s="769"/>
      <c r="M130" s="769"/>
      <c r="N130" s="769"/>
      <c r="O130" s="769"/>
      <c r="P130" s="769"/>
      <c r="Q130" s="769"/>
      <c r="R130" s="769"/>
      <c r="S130" s="769"/>
      <c r="T130" s="769"/>
      <c r="U130" s="769"/>
      <c r="V130" s="769"/>
      <c r="W130" s="769"/>
      <c r="X130" s="769"/>
      <c r="Y130" s="769"/>
      <c r="Z130" s="769"/>
      <c r="AA130" s="769"/>
      <c r="AB130" s="769"/>
      <c r="AC130" s="769"/>
      <c r="AD130" s="769"/>
      <c r="AE130" s="769"/>
      <c r="AF130" s="769"/>
      <c r="AG130" s="770"/>
      <c r="AH130" s="172"/>
      <c r="AI130" s="596"/>
      <c r="AJ130" s="591"/>
      <c r="AK130" s="591"/>
      <c r="AL130" s="591"/>
      <c r="AM130" s="591"/>
    </row>
    <row r="131" spans="1:39" s="158" customFormat="1" ht="15">
      <c r="A131" s="788"/>
      <c r="B131" s="788"/>
      <c r="C131" s="788"/>
      <c r="D131" s="788"/>
      <c r="E131" s="788"/>
      <c r="F131" s="788"/>
      <c r="G131" s="788"/>
      <c r="H131" s="788"/>
      <c r="I131" s="788"/>
      <c r="J131" s="788"/>
      <c r="K131" s="788"/>
      <c r="L131" s="788"/>
      <c r="M131" s="788"/>
      <c r="N131" s="788"/>
      <c r="O131" s="788"/>
      <c r="P131" s="788"/>
      <c r="Q131" s="788"/>
      <c r="R131" s="788"/>
      <c r="S131" s="788"/>
      <c r="T131" s="788"/>
      <c r="U131" s="788"/>
      <c r="V131" s="788"/>
      <c r="W131" s="788"/>
      <c r="X131" s="788"/>
      <c r="Y131" s="788"/>
      <c r="Z131" s="788"/>
      <c r="AA131" s="788"/>
      <c r="AB131" s="788"/>
      <c r="AC131" s="788"/>
      <c r="AD131" s="788"/>
      <c r="AE131" s="788"/>
      <c r="AF131" s="788"/>
      <c r="AG131" s="788"/>
      <c r="AH131" s="393"/>
      <c r="AI131" s="607"/>
      <c r="AJ131" s="608"/>
      <c r="AK131" s="608"/>
      <c r="AL131" s="609"/>
      <c r="AM131" s="399"/>
    </row>
    <row r="132" spans="1:39" s="158" customFormat="1" ht="19.5" customHeight="1">
      <c r="A132" s="771" t="s">
        <v>1036</v>
      </c>
      <c r="B132" s="772"/>
      <c r="C132" s="772"/>
      <c r="D132" s="772"/>
      <c r="E132" s="772"/>
      <c r="F132" s="772"/>
      <c r="G132" s="772"/>
      <c r="H132" s="772"/>
      <c r="I132" s="772"/>
      <c r="J132" s="772"/>
      <c r="K132" s="772"/>
      <c r="L132" s="772"/>
      <c r="M132" s="772"/>
      <c r="N132" s="772"/>
      <c r="O132" s="772"/>
      <c r="P132" s="773"/>
      <c r="Q132" s="772" t="s">
        <v>1037</v>
      </c>
      <c r="R132" s="772"/>
      <c r="S132" s="772"/>
      <c r="T132" s="772"/>
      <c r="U132" s="772"/>
      <c r="V132" s="772"/>
      <c r="W132" s="772"/>
      <c r="X132" s="772"/>
      <c r="Y132" s="772"/>
      <c r="Z132" s="772"/>
      <c r="AA132" s="772"/>
      <c r="AB132" s="772"/>
      <c r="AC132" s="772"/>
      <c r="AD132" s="772"/>
      <c r="AE132" s="772"/>
      <c r="AF132" s="772"/>
      <c r="AG132" s="773"/>
      <c r="AH132" s="171"/>
      <c r="AI132" s="802"/>
      <c r="AJ132" s="729"/>
      <c r="AK132" s="729"/>
      <c r="AL132" s="729"/>
      <c r="AM132" s="729"/>
    </row>
    <row r="133" spans="1:39" s="158" customFormat="1" ht="19.5" customHeight="1">
      <c r="A133" s="369" t="s">
        <v>1090</v>
      </c>
      <c r="B133" s="769"/>
      <c r="C133" s="769"/>
      <c r="D133" s="769"/>
      <c r="E133" s="769"/>
      <c r="F133" s="769"/>
      <c r="G133" s="769"/>
      <c r="H133" s="769"/>
      <c r="I133" s="769"/>
      <c r="J133" s="769"/>
      <c r="K133" s="769"/>
      <c r="L133" s="769"/>
      <c r="M133" s="769"/>
      <c r="N133" s="769"/>
      <c r="O133" s="769"/>
      <c r="P133" s="770"/>
      <c r="Q133" s="370" t="s">
        <v>1091</v>
      </c>
      <c r="R133" s="769"/>
      <c r="S133" s="769"/>
      <c r="T133" s="769"/>
      <c r="U133" s="769"/>
      <c r="V133" s="769"/>
      <c r="W133" s="769"/>
      <c r="X133" s="769"/>
      <c r="Y133" s="769"/>
      <c r="Z133" s="769"/>
      <c r="AA133" s="769"/>
      <c r="AB133" s="769"/>
      <c r="AC133" s="769"/>
      <c r="AD133" s="769"/>
      <c r="AE133" s="769"/>
      <c r="AF133" s="769"/>
      <c r="AG133" s="770"/>
      <c r="AH133" s="172"/>
      <c r="AI133" s="802"/>
      <c r="AJ133" s="729"/>
      <c r="AK133" s="729"/>
      <c r="AL133" s="729"/>
      <c r="AM133" s="729"/>
    </row>
    <row r="134" spans="1:39" s="158" customFormat="1" ht="19.5" customHeight="1">
      <c r="A134" s="771" t="s">
        <v>1039</v>
      </c>
      <c r="B134" s="772"/>
      <c r="C134" s="772"/>
      <c r="D134" s="772"/>
      <c r="E134" s="772"/>
      <c r="F134" s="772"/>
      <c r="G134" s="772"/>
      <c r="H134" s="772"/>
      <c r="I134" s="772"/>
      <c r="J134" s="772"/>
      <c r="K134" s="772"/>
      <c r="L134" s="772"/>
      <c r="M134" s="772"/>
      <c r="N134" s="772"/>
      <c r="O134" s="772"/>
      <c r="P134" s="772"/>
      <c r="Q134" s="772"/>
      <c r="R134" s="772"/>
      <c r="S134" s="772"/>
      <c r="T134" s="772"/>
      <c r="U134" s="772"/>
      <c r="V134" s="772"/>
      <c r="W134" s="772"/>
      <c r="X134" s="772"/>
      <c r="Y134" s="772"/>
      <c r="Z134" s="772"/>
      <c r="AA134" s="772"/>
      <c r="AB134" s="772"/>
      <c r="AC134" s="772"/>
      <c r="AD134" s="772"/>
      <c r="AE134" s="772"/>
      <c r="AF134" s="772"/>
      <c r="AG134" s="773"/>
      <c r="AH134" s="171"/>
      <c r="AI134" s="802"/>
      <c r="AJ134" s="729"/>
      <c r="AK134" s="729"/>
      <c r="AL134" s="729"/>
      <c r="AM134" s="729"/>
    </row>
    <row r="135" spans="1:39" s="158" customFormat="1" ht="11.25" customHeight="1">
      <c r="A135" s="781" t="s">
        <v>1092</v>
      </c>
      <c r="B135" s="651"/>
      <c r="C135" s="651"/>
      <c r="D135" s="651"/>
      <c r="E135" s="651"/>
      <c r="F135" s="651"/>
      <c r="G135" s="651"/>
      <c r="H135" s="651"/>
      <c r="I135" s="651"/>
      <c r="J135" s="651"/>
      <c r="K135" s="651"/>
      <c r="L135" s="651"/>
      <c r="M135" s="651"/>
      <c r="N135" s="651"/>
      <c r="O135" s="651"/>
      <c r="P135" s="651"/>
      <c r="Q135" s="651"/>
      <c r="R135" s="651"/>
      <c r="S135" s="651"/>
      <c r="T135" s="651"/>
      <c r="U135" s="651"/>
      <c r="V135" s="651"/>
      <c r="W135" s="651"/>
      <c r="X135" s="651"/>
      <c r="Y135" s="651"/>
      <c r="Z135" s="651"/>
      <c r="AA135" s="651"/>
      <c r="AB135" s="651"/>
      <c r="AC135" s="651"/>
      <c r="AD135" s="651"/>
      <c r="AE135" s="651"/>
      <c r="AF135" s="651"/>
      <c r="AG135" s="652"/>
      <c r="AH135" s="172"/>
      <c r="AI135" s="609"/>
      <c r="AJ135" s="590"/>
      <c r="AK135" s="590"/>
      <c r="AL135" s="590"/>
      <c r="AM135" s="590"/>
    </row>
    <row r="136" spans="1:39" s="158" customFormat="1" ht="11.25" customHeight="1">
      <c r="A136" s="782"/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621"/>
      <c r="Q136" s="621"/>
      <c r="R136" s="621"/>
      <c r="S136" s="621"/>
      <c r="T136" s="621"/>
      <c r="U136" s="621"/>
      <c r="V136" s="621"/>
      <c r="W136" s="621"/>
      <c r="X136" s="621"/>
      <c r="Y136" s="621"/>
      <c r="Z136" s="621"/>
      <c r="AA136" s="621"/>
      <c r="AB136" s="621"/>
      <c r="AC136" s="621"/>
      <c r="AD136" s="621"/>
      <c r="AE136" s="621"/>
      <c r="AF136" s="621"/>
      <c r="AG136" s="622"/>
      <c r="AH136" s="172"/>
      <c r="AI136" s="609"/>
      <c r="AJ136" s="590"/>
      <c r="AK136" s="590"/>
      <c r="AL136" s="590"/>
      <c r="AM136" s="590"/>
    </row>
    <row r="137" spans="1:39" s="158" customFormat="1" ht="11.25" customHeight="1">
      <c r="A137" s="782"/>
      <c r="B137" s="621"/>
      <c r="C137" s="621"/>
      <c r="D137" s="621"/>
      <c r="E137" s="621"/>
      <c r="F137" s="621"/>
      <c r="G137" s="621"/>
      <c r="H137" s="621"/>
      <c r="I137" s="621"/>
      <c r="J137" s="621"/>
      <c r="K137" s="621"/>
      <c r="L137" s="621"/>
      <c r="M137" s="621"/>
      <c r="N137" s="621"/>
      <c r="O137" s="621"/>
      <c r="P137" s="621"/>
      <c r="Q137" s="621"/>
      <c r="R137" s="621"/>
      <c r="S137" s="621"/>
      <c r="T137" s="621"/>
      <c r="U137" s="621"/>
      <c r="V137" s="621"/>
      <c r="W137" s="621"/>
      <c r="X137" s="621"/>
      <c r="Y137" s="621"/>
      <c r="Z137" s="621"/>
      <c r="AA137" s="621"/>
      <c r="AB137" s="621"/>
      <c r="AC137" s="621"/>
      <c r="AD137" s="621"/>
      <c r="AE137" s="621"/>
      <c r="AF137" s="621"/>
      <c r="AG137" s="622"/>
      <c r="AH137" s="172"/>
      <c r="AI137" s="609"/>
      <c r="AJ137" s="590"/>
      <c r="AK137" s="590"/>
      <c r="AL137" s="590"/>
      <c r="AM137" s="590"/>
    </row>
    <row r="138" spans="1:39" s="158" customFormat="1" ht="11.25" customHeight="1">
      <c r="A138" s="782"/>
      <c r="B138" s="621"/>
      <c r="C138" s="621"/>
      <c r="D138" s="621"/>
      <c r="E138" s="621"/>
      <c r="F138" s="621"/>
      <c r="G138" s="621"/>
      <c r="H138" s="621"/>
      <c r="I138" s="621"/>
      <c r="J138" s="621"/>
      <c r="K138" s="621"/>
      <c r="L138" s="621"/>
      <c r="M138" s="621"/>
      <c r="N138" s="621"/>
      <c r="O138" s="621"/>
      <c r="P138" s="621"/>
      <c r="Q138" s="621"/>
      <c r="R138" s="621"/>
      <c r="S138" s="621"/>
      <c r="T138" s="621"/>
      <c r="U138" s="621"/>
      <c r="V138" s="621"/>
      <c r="W138" s="621"/>
      <c r="X138" s="621"/>
      <c r="Y138" s="621"/>
      <c r="Z138" s="621"/>
      <c r="AA138" s="621"/>
      <c r="AB138" s="621"/>
      <c r="AC138" s="621"/>
      <c r="AD138" s="621"/>
      <c r="AE138" s="621"/>
      <c r="AF138" s="621"/>
      <c r="AG138" s="622"/>
      <c r="AH138" s="172"/>
      <c r="AI138" s="609"/>
      <c r="AJ138" s="590"/>
      <c r="AK138" s="590"/>
      <c r="AL138" s="590"/>
      <c r="AM138" s="590"/>
    </row>
    <row r="139" spans="1:39" s="158" customFormat="1" ht="11.25" customHeight="1">
      <c r="A139" s="783"/>
      <c r="B139" s="624"/>
      <c r="C139" s="624"/>
      <c r="D139" s="624"/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5"/>
      <c r="AH139" s="172"/>
      <c r="AI139" s="609"/>
      <c r="AJ139" s="590"/>
      <c r="AK139" s="590"/>
      <c r="AL139" s="590"/>
      <c r="AM139" s="590"/>
    </row>
    <row r="140" spans="1:39" s="158" customFormat="1" ht="11.25" customHeight="1">
      <c r="A140" s="781" t="s">
        <v>1093</v>
      </c>
      <c r="B140" s="789" t="s">
        <v>1150</v>
      </c>
      <c r="C140" s="789"/>
      <c r="D140" s="789"/>
      <c r="E140" s="789"/>
      <c r="F140" s="789"/>
      <c r="G140" s="789"/>
      <c r="H140" s="789"/>
      <c r="I140" s="789"/>
      <c r="J140" s="789"/>
      <c r="K140" s="789"/>
      <c r="L140" s="789"/>
      <c r="M140" s="789"/>
      <c r="N140" s="789"/>
      <c r="O140" s="789"/>
      <c r="P140" s="789"/>
      <c r="Q140" s="789"/>
      <c r="R140" s="789"/>
      <c r="S140" s="789"/>
      <c r="T140" s="789"/>
      <c r="U140" s="789"/>
      <c r="V140" s="789"/>
      <c r="W140" s="789"/>
      <c r="X140" s="789"/>
      <c r="Y140" s="789"/>
      <c r="Z140" s="789"/>
      <c r="AA140" s="789"/>
      <c r="AB140" s="789"/>
      <c r="AC140" s="789"/>
      <c r="AD140" s="789"/>
      <c r="AE140" s="789"/>
      <c r="AF140" s="789"/>
      <c r="AG140" s="790"/>
      <c r="AH140" s="173"/>
      <c r="AI140" s="609"/>
      <c r="AJ140" s="590"/>
      <c r="AK140" s="590"/>
      <c r="AL140" s="590"/>
      <c r="AM140" s="590"/>
    </row>
    <row r="141" spans="1:39" s="158" customFormat="1" ht="11.25" customHeight="1">
      <c r="A141" s="782"/>
      <c r="B141" s="791"/>
      <c r="C141" s="791"/>
      <c r="D141" s="791"/>
      <c r="E141" s="791"/>
      <c r="F141" s="791"/>
      <c r="G141" s="791"/>
      <c r="H141" s="791"/>
      <c r="I141" s="791"/>
      <c r="J141" s="791"/>
      <c r="K141" s="791"/>
      <c r="L141" s="791"/>
      <c r="M141" s="791"/>
      <c r="N141" s="791"/>
      <c r="O141" s="791"/>
      <c r="P141" s="791"/>
      <c r="Q141" s="791"/>
      <c r="R141" s="791"/>
      <c r="S141" s="791"/>
      <c r="T141" s="791"/>
      <c r="U141" s="791"/>
      <c r="V141" s="791"/>
      <c r="W141" s="791"/>
      <c r="X141" s="791"/>
      <c r="Y141" s="791"/>
      <c r="Z141" s="791"/>
      <c r="AA141" s="791"/>
      <c r="AB141" s="791"/>
      <c r="AC141" s="791"/>
      <c r="AD141" s="791"/>
      <c r="AE141" s="791"/>
      <c r="AF141" s="791"/>
      <c r="AG141" s="792"/>
      <c r="AH141" s="173"/>
      <c r="AI141" s="609"/>
      <c r="AJ141" s="590"/>
      <c r="AK141" s="590"/>
      <c r="AL141" s="590"/>
      <c r="AM141" s="590"/>
    </row>
    <row r="142" spans="1:39" s="158" customFormat="1" ht="11.25" customHeight="1">
      <c r="A142" s="782"/>
      <c r="B142" s="791"/>
      <c r="C142" s="791"/>
      <c r="D142" s="791"/>
      <c r="E142" s="791"/>
      <c r="F142" s="791"/>
      <c r="G142" s="791"/>
      <c r="H142" s="791"/>
      <c r="I142" s="791"/>
      <c r="J142" s="791"/>
      <c r="K142" s="791"/>
      <c r="L142" s="791"/>
      <c r="M142" s="791"/>
      <c r="N142" s="791"/>
      <c r="O142" s="791"/>
      <c r="P142" s="791"/>
      <c r="Q142" s="791"/>
      <c r="R142" s="791"/>
      <c r="S142" s="791"/>
      <c r="T142" s="791"/>
      <c r="U142" s="791"/>
      <c r="V142" s="791"/>
      <c r="W142" s="791"/>
      <c r="X142" s="791"/>
      <c r="Y142" s="791"/>
      <c r="Z142" s="791"/>
      <c r="AA142" s="791"/>
      <c r="AB142" s="791"/>
      <c r="AC142" s="791"/>
      <c r="AD142" s="791"/>
      <c r="AE142" s="791"/>
      <c r="AF142" s="791"/>
      <c r="AG142" s="792"/>
      <c r="AH142" s="173"/>
      <c r="AI142" s="609"/>
      <c r="AJ142" s="590"/>
      <c r="AK142" s="590"/>
      <c r="AL142" s="590"/>
      <c r="AM142" s="590"/>
    </row>
    <row r="143" spans="1:39" s="158" customFormat="1" ht="11.25" customHeight="1">
      <c r="A143" s="782"/>
      <c r="B143" s="791"/>
      <c r="C143" s="791"/>
      <c r="D143" s="791"/>
      <c r="E143" s="791"/>
      <c r="F143" s="791"/>
      <c r="G143" s="791"/>
      <c r="H143" s="791"/>
      <c r="I143" s="791"/>
      <c r="J143" s="791"/>
      <c r="K143" s="791"/>
      <c r="L143" s="791"/>
      <c r="M143" s="791"/>
      <c r="N143" s="791"/>
      <c r="O143" s="791"/>
      <c r="P143" s="791"/>
      <c r="Q143" s="791"/>
      <c r="R143" s="791"/>
      <c r="S143" s="791"/>
      <c r="T143" s="791"/>
      <c r="U143" s="791"/>
      <c r="V143" s="791"/>
      <c r="W143" s="791"/>
      <c r="X143" s="791"/>
      <c r="Y143" s="791"/>
      <c r="Z143" s="791"/>
      <c r="AA143" s="791"/>
      <c r="AB143" s="791"/>
      <c r="AC143" s="791"/>
      <c r="AD143" s="791"/>
      <c r="AE143" s="791"/>
      <c r="AF143" s="791"/>
      <c r="AG143" s="792"/>
      <c r="AH143" s="173"/>
      <c r="AI143" s="609"/>
      <c r="AJ143" s="590"/>
      <c r="AK143" s="590"/>
      <c r="AL143" s="590"/>
      <c r="AM143" s="590"/>
    </row>
    <row r="144" spans="1:39" s="158" customFormat="1" ht="11.25" customHeight="1">
      <c r="A144" s="782"/>
      <c r="B144" s="791"/>
      <c r="C144" s="791"/>
      <c r="D144" s="791"/>
      <c r="E144" s="791"/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/>
      <c r="W144" s="791"/>
      <c r="X144" s="791"/>
      <c r="Y144" s="791"/>
      <c r="Z144" s="791"/>
      <c r="AA144" s="791"/>
      <c r="AB144" s="791"/>
      <c r="AC144" s="791"/>
      <c r="AD144" s="791"/>
      <c r="AE144" s="791"/>
      <c r="AF144" s="791"/>
      <c r="AG144" s="792"/>
      <c r="AH144" s="173"/>
      <c r="AI144" s="609"/>
      <c r="AJ144" s="590"/>
      <c r="AK144" s="590"/>
      <c r="AL144" s="590"/>
      <c r="AM144" s="590"/>
    </row>
    <row r="145" spans="1:39" s="158" customFormat="1" ht="11.25" customHeight="1">
      <c r="A145" s="782"/>
      <c r="B145" s="791"/>
      <c r="C145" s="791"/>
      <c r="D145" s="791"/>
      <c r="E145" s="791"/>
      <c r="F145" s="791"/>
      <c r="G145" s="791"/>
      <c r="H145" s="791"/>
      <c r="I145" s="791"/>
      <c r="J145" s="791"/>
      <c r="K145" s="791"/>
      <c r="L145" s="791"/>
      <c r="M145" s="791"/>
      <c r="N145" s="791"/>
      <c r="O145" s="791"/>
      <c r="P145" s="791"/>
      <c r="Q145" s="791"/>
      <c r="R145" s="791"/>
      <c r="S145" s="791"/>
      <c r="T145" s="791"/>
      <c r="U145" s="791"/>
      <c r="V145" s="791"/>
      <c r="W145" s="791"/>
      <c r="X145" s="791"/>
      <c r="Y145" s="791"/>
      <c r="Z145" s="791"/>
      <c r="AA145" s="791"/>
      <c r="AB145" s="791"/>
      <c r="AC145" s="791"/>
      <c r="AD145" s="791"/>
      <c r="AE145" s="791"/>
      <c r="AF145" s="791"/>
      <c r="AG145" s="792"/>
      <c r="AH145" s="173"/>
      <c r="AI145" s="609"/>
      <c r="AJ145" s="590"/>
      <c r="AK145" s="590"/>
      <c r="AL145" s="590"/>
      <c r="AM145" s="590"/>
    </row>
    <row r="146" spans="1:39" s="158" customFormat="1" ht="11.25" customHeight="1">
      <c r="A146" s="782"/>
      <c r="B146" s="791"/>
      <c r="C146" s="791"/>
      <c r="D146" s="791"/>
      <c r="E146" s="791"/>
      <c r="F146" s="791"/>
      <c r="G146" s="791"/>
      <c r="H146" s="791"/>
      <c r="I146" s="791"/>
      <c r="J146" s="791"/>
      <c r="K146" s="791"/>
      <c r="L146" s="791"/>
      <c r="M146" s="791"/>
      <c r="N146" s="791"/>
      <c r="O146" s="791"/>
      <c r="P146" s="791"/>
      <c r="Q146" s="791"/>
      <c r="R146" s="791"/>
      <c r="S146" s="791"/>
      <c r="T146" s="791"/>
      <c r="U146" s="791"/>
      <c r="V146" s="791"/>
      <c r="W146" s="791"/>
      <c r="X146" s="791"/>
      <c r="Y146" s="791"/>
      <c r="Z146" s="791"/>
      <c r="AA146" s="791"/>
      <c r="AB146" s="791"/>
      <c r="AC146" s="791"/>
      <c r="AD146" s="791"/>
      <c r="AE146" s="791"/>
      <c r="AF146" s="791"/>
      <c r="AG146" s="792"/>
      <c r="AH146" s="173"/>
      <c r="AI146" s="609"/>
      <c r="AJ146" s="590"/>
      <c r="AK146" s="590"/>
      <c r="AL146" s="590"/>
      <c r="AM146" s="590"/>
    </row>
    <row r="147" spans="1:39" s="158" customFormat="1" ht="11.25" customHeight="1">
      <c r="A147" s="783"/>
      <c r="B147" s="793"/>
      <c r="C147" s="793"/>
      <c r="D147" s="793"/>
      <c r="E147" s="793"/>
      <c r="F147" s="793"/>
      <c r="G147" s="793"/>
      <c r="H147" s="793"/>
      <c r="I147" s="793"/>
      <c r="J147" s="793"/>
      <c r="K147" s="793"/>
      <c r="L147" s="793"/>
      <c r="M147" s="793"/>
      <c r="N147" s="793"/>
      <c r="O147" s="793"/>
      <c r="P147" s="793"/>
      <c r="Q147" s="793"/>
      <c r="R147" s="793"/>
      <c r="S147" s="793"/>
      <c r="T147" s="793"/>
      <c r="U147" s="793"/>
      <c r="V147" s="793"/>
      <c r="W147" s="793"/>
      <c r="X147" s="793"/>
      <c r="Y147" s="793"/>
      <c r="Z147" s="793"/>
      <c r="AA147" s="793"/>
      <c r="AB147" s="793"/>
      <c r="AC147" s="793"/>
      <c r="AD147" s="793"/>
      <c r="AE147" s="793"/>
      <c r="AF147" s="793"/>
      <c r="AG147" s="794"/>
      <c r="AH147" s="173"/>
      <c r="AI147" s="609"/>
      <c r="AJ147" s="590"/>
      <c r="AK147" s="590"/>
      <c r="AL147" s="590"/>
      <c r="AM147" s="590"/>
    </row>
    <row r="148" spans="1:39" s="158" customFormat="1" ht="19.5" customHeight="1">
      <c r="A148" s="771" t="s">
        <v>1041</v>
      </c>
      <c r="B148" s="772"/>
      <c r="C148" s="772"/>
      <c r="D148" s="772"/>
      <c r="E148" s="772"/>
      <c r="F148" s="772"/>
      <c r="G148" s="772"/>
      <c r="H148" s="772"/>
      <c r="I148" s="772"/>
      <c r="J148" s="772"/>
      <c r="K148" s="772"/>
      <c r="L148" s="772"/>
      <c r="M148" s="772"/>
      <c r="N148" s="772"/>
      <c r="O148" s="772"/>
      <c r="P148" s="772"/>
      <c r="Q148" s="772"/>
      <c r="R148" s="772"/>
      <c r="S148" s="772"/>
      <c r="T148" s="772"/>
      <c r="U148" s="772"/>
      <c r="V148" s="772"/>
      <c r="W148" s="772"/>
      <c r="X148" s="772"/>
      <c r="Y148" s="772"/>
      <c r="Z148" s="772"/>
      <c r="AA148" s="772"/>
      <c r="AB148" s="772"/>
      <c r="AC148" s="772"/>
      <c r="AD148" s="772"/>
      <c r="AE148" s="772"/>
      <c r="AF148" s="772"/>
      <c r="AG148" s="773"/>
      <c r="AH148" s="171"/>
      <c r="AI148" s="609"/>
      <c r="AJ148" s="590"/>
      <c r="AK148" s="590"/>
      <c r="AL148" s="590"/>
      <c r="AM148" s="590"/>
    </row>
    <row r="149" spans="1:39" s="158" customFormat="1" ht="9" customHeight="1">
      <c r="A149" s="781" t="s">
        <v>1094</v>
      </c>
      <c r="B149" s="651"/>
      <c r="C149" s="651"/>
      <c r="D149" s="651"/>
      <c r="E149" s="651"/>
      <c r="F149" s="651"/>
      <c r="G149" s="651"/>
      <c r="H149" s="651"/>
      <c r="I149" s="651"/>
      <c r="J149" s="651"/>
      <c r="K149" s="651"/>
      <c r="L149" s="651"/>
      <c r="M149" s="651"/>
      <c r="N149" s="651"/>
      <c r="O149" s="651"/>
      <c r="P149" s="651"/>
      <c r="Q149" s="651"/>
      <c r="R149" s="651"/>
      <c r="S149" s="651"/>
      <c r="T149" s="651"/>
      <c r="U149" s="651"/>
      <c r="V149" s="651"/>
      <c r="W149" s="651"/>
      <c r="X149" s="651"/>
      <c r="Y149" s="651"/>
      <c r="Z149" s="651"/>
      <c r="AA149" s="651"/>
      <c r="AB149" s="651"/>
      <c r="AC149" s="651"/>
      <c r="AD149" s="651"/>
      <c r="AE149" s="651"/>
      <c r="AF149" s="651"/>
      <c r="AG149" s="652"/>
      <c r="AH149" s="172"/>
      <c r="AI149" s="609"/>
      <c r="AJ149" s="590"/>
      <c r="AK149" s="590"/>
      <c r="AL149" s="590"/>
      <c r="AM149" s="590"/>
    </row>
    <row r="150" spans="1:39" s="158" customFormat="1" ht="7.5" customHeight="1">
      <c r="A150" s="782"/>
      <c r="B150" s="621"/>
      <c r="C150" s="621"/>
      <c r="D150" s="621"/>
      <c r="E150" s="621"/>
      <c r="F150" s="621"/>
      <c r="G150" s="621"/>
      <c r="H150" s="621"/>
      <c r="I150" s="621"/>
      <c r="J150" s="621"/>
      <c r="K150" s="621"/>
      <c r="L150" s="621"/>
      <c r="M150" s="621"/>
      <c r="N150" s="621"/>
      <c r="O150" s="621"/>
      <c r="P150" s="621"/>
      <c r="Q150" s="621"/>
      <c r="R150" s="621"/>
      <c r="S150" s="621"/>
      <c r="T150" s="621"/>
      <c r="U150" s="621"/>
      <c r="V150" s="621"/>
      <c r="W150" s="621"/>
      <c r="X150" s="621"/>
      <c r="Y150" s="621"/>
      <c r="Z150" s="621"/>
      <c r="AA150" s="621"/>
      <c r="AB150" s="621"/>
      <c r="AC150" s="621"/>
      <c r="AD150" s="621"/>
      <c r="AE150" s="621"/>
      <c r="AF150" s="621"/>
      <c r="AG150" s="622"/>
      <c r="AH150" s="172"/>
      <c r="AI150" s="609"/>
      <c r="AJ150" s="590"/>
      <c r="AK150" s="590"/>
      <c r="AL150" s="590"/>
      <c r="AM150" s="590"/>
    </row>
    <row r="151" spans="1:39" s="158" customFormat="1" ht="7.5" customHeight="1">
      <c r="A151" s="782"/>
      <c r="B151" s="621"/>
      <c r="C151" s="621"/>
      <c r="D151" s="621"/>
      <c r="E151" s="621"/>
      <c r="F151" s="621"/>
      <c r="G151" s="621"/>
      <c r="H151" s="621"/>
      <c r="I151" s="621"/>
      <c r="J151" s="621"/>
      <c r="K151" s="621"/>
      <c r="L151" s="621"/>
      <c r="M151" s="621"/>
      <c r="N151" s="621"/>
      <c r="O151" s="621"/>
      <c r="P151" s="621"/>
      <c r="Q151" s="621"/>
      <c r="R151" s="621"/>
      <c r="S151" s="621"/>
      <c r="T151" s="621"/>
      <c r="U151" s="621"/>
      <c r="V151" s="621"/>
      <c r="W151" s="621"/>
      <c r="X151" s="621"/>
      <c r="Y151" s="621"/>
      <c r="Z151" s="621"/>
      <c r="AA151" s="621"/>
      <c r="AB151" s="621"/>
      <c r="AC151" s="621"/>
      <c r="AD151" s="621"/>
      <c r="AE151" s="621"/>
      <c r="AF151" s="621"/>
      <c r="AG151" s="622"/>
      <c r="AH151" s="172"/>
      <c r="AI151" s="609"/>
      <c r="AJ151" s="590"/>
      <c r="AK151" s="590"/>
      <c r="AL151" s="590"/>
      <c r="AM151" s="590"/>
    </row>
    <row r="152" spans="1:39" s="158" customFormat="1" ht="7.5" customHeight="1">
      <c r="A152" s="782"/>
      <c r="B152" s="621"/>
      <c r="C152" s="621"/>
      <c r="D152" s="621"/>
      <c r="E152" s="621"/>
      <c r="F152" s="621"/>
      <c r="G152" s="621"/>
      <c r="H152" s="621"/>
      <c r="I152" s="621"/>
      <c r="J152" s="621"/>
      <c r="K152" s="621"/>
      <c r="L152" s="621"/>
      <c r="M152" s="621"/>
      <c r="N152" s="621"/>
      <c r="O152" s="621"/>
      <c r="P152" s="621"/>
      <c r="Q152" s="621"/>
      <c r="R152" s="621"/>
      <c r="S152" s="621"/>
      <c r="T152" s="621"/>
      <c r="U152" s="621"/>
      <c r="V152" s="621"/>
      <c r="W152" s="621"/>
      <c r="X152" s="621"/>
      <c r="Y152" s="621"/>
      <c r="Z152" s="621"/>
      <c r="AA152" s="621"/>
      <c r="AB152" s="621"/>
      <c r="AC152" s="621"/>
      <c r="AD152" s="621"/>
      <c r="AE152" s="621"/>
      <c r="AF152" s="621"/>
      <c r="AG152" s="622"/>
      <c r="AH152" s="172"/>
      <c r="AI152" s="609"/>
      <c r="AJ152" s="590"/>
      <c r="AK152" s="590"/>
      <c r="AL152" s="590"/>
      <c r="AM152" s="590"/>
    </row>
    <row r="153" spans="1:39" s="158" customFormat="1" ht="7.5" customHeight="1">
      <c r="A153" s="782"/>
      <c r="B153" s="621"/>
      <c r="C153" s="621"/>
      <c r="D153" s="621"/>
      <c r="E153" s="621"/>
      <c r="F153" s="621"/>
      <c r="G153" s="621"/>
      <c r="H153" s="621"/>
      <c r="I153" s="621"/>
      <c r="J153" s="621"/>
      <c r="K153" s="621"/>
      <c r="L153" s="621"/>
      <c r="M153" s="621"/>
      <c r="N153" s="621"/>
      <c r="O153" s="621"/>
      <c r="P153" s="621"/>
      <c r="Q153" s="621"/>
      <c r="R153" s="621"/>
      <c r="S153" s="621"/>
      <c r="T153" s="621"/>
      <c r="U153" s="621"/>
      <c r="V153" s="621"/>
      <c r="W153" s="621"/>
      <c r="X153" s="621"/>
      <c r="Y153" s="621"/>
      <c r="Z153" s="621"/>
      <c r="AA153" s="621"/>
      <c r="AB153" s="621"/>
      <c r="AC153" s="621"/>
      <c r="AD153" s="621"/>
      <c r="AE153" s="621"/>
      <c r="AF153" s="621"/>
      <c r="AG153" s="622"/>
      <c r="AH153" s="172"/>
      <c r="AI153" s="609"/>
      <c r="AJ153" s="590"/>
      <c r="AK153" s="590"/>
      <c r="AL153" s="590"/>
      <c r="AM153" s="590"/>
    </row>
    <row r="154" spans="1:39" s="158" customFormat="1" ht="7.5" customHeight="1">
      <c r="A154" s="782"/>
      <c r="B154" s="621"/>
      <c r="C154" s="621"/>
      <c r="D154" s="621"/>
      <c r="E154" s="621"/>
      <c r="F154" s="621"/>
      <c r="G154" s="621"/>
      <c r="H154" s="621"/>
      <c r="I154" s="621"/>
      <c r="J154" s="621"/>
      <c r="K154" s="621"/>
      <c r="L154" s="621"/>
      <c r="M154" s="621"/>
      <c r="N154" s="621"/>
      <c r="O154" s="621"/>
      <c r="P154" s="621"/>
      <c r="Q154" s="621"/>
      <c r="R154" s="621"/>
      <c r="S154" s="621"/>
      <c r="T154" s="621"/>
      <c r="U154" s="621"/>
      <c r="V154" s="621"/>
      <c r="W154" s="621"/>
      <c r="X154" s="621"/>
      <c r="Y154" s="621"/>
      <c r="Z154" s="621"/>
      <c r="AA154" s="621"/>
      <c r="AB154" s="621"/>
      <c r="AC154" s="621"/>
      <c r="AD154" s="621"/>
      <c r="AE154" s="621"/>
      <c r="AF154" s="621"/>
      <c r="AG154" s="622"/>
      <c r="AH154" s="172"/>
      <c r="AI154" s="609"/>
      <c r="AJ154" s="590"/>
      <c r="AK154" s="590"/>
      <c r="AL154" s="590"/>
      <c r="AM154" s="590"/>
    </row>
    <row r="155" spans="1:39" s="158" customFormat="1" ht="7.5" customHeight="1">
      <c r="A155" s="782"/>
      <c r="B155" s="621"/>
      <c r="C155" s="621"/>
      <c r="D155" s="621"/>
      <c r="E155" s="621"/>
      <c r="F155" s="621"/>
      <c r="G155" s="621"/>
      <c r="H155" s="621"/>
      <c r="I155" s="621"/>
      <c r="J155" s="621"/>
      <c r="K155" s="621"/>
      <c r="L155" s="621"/>
      <c r="M155" s="621"/>
      <c r="N155" s="621"/>
      <c r="O155" s="621"/>
      <c r="P155" s="621"/>
      <c r="Q155" s="621"/>
      <c r="R155" s="621"/>
      <c r="S155" s="621"/>
      <c r="T155" s="621"/>
      <c r="U155" s="621"/>
      <c r="V155" s="621"/>
      <c r="W155" s="621"/>
      <c r="X155" s="621"/>
      <c r="Y155" s="621"/>
      <c r="Z155" s="621"/>
      <c r="AA155" s="621"/>
      <c r="AB155" s="621"/>
      <c r="AC155" s="621"/>
      <c r="AD155" s="621"/>
      <c r="AE155" s="621"/>
      <c r="AF155" s="621"/>
      <c r="AG155" s="622"/>
      <c r="AH155" s="172"/>
      <c r="AI155" s="609"/>
      <c r="AJ155" s="590"/>
      <c r="AK155" s="590"/>
      <c r="AL155" s="590"/>
      <c r="AM155" s="590"/>
    </row>
    <row r="156" spans="1:39" s="158" customFormat="1" ht="7.5" customHeight="1">
      <c r="A156" s="782"/>
      <c r="B156" s="621"/>
      <c r="C156" s="621"/>
      <c r="D156" s="621"/>
      <c r="E156" s="621"/>
      <c r="F156" s="621"/>
      <c r="G156" s="621"/>
      <c r="H156" s="621"/>
      <c r="I156" s="621"/>
      <c r="J156" s="621"/>
      <c r="K156" s="621"/>
      <c r="L156" s="621"/>
      <c r="M156" s="621"/>
      <c r="N156" s="621"/>
      <c r="O156" s="621"/>
      <c r="P156" s="621"/>
      <c r="Q156" s="621"/>
      <c r="R156" s="621"/>
      <c r="S156" s="621"/>
      <c r="T156" s="621"/>
      <c r="U156" s="621"/>
      <c r="V156" s="621"/>
      <c r="W156" s="621"/>
      <c r="X156" s="621"/>
      <c r="Y156" s="621"/>
      <c r="Z156" s="621"/>
      <c r="AA156" s="621"/>
      <c r="AB156" s="621"/>
      <c r="AC156" s="621"/>
      <c r="AD156" s="621"/>
      <c r="AE156" s="621"/>
      <c r="AF156" s="621"/>
      <c r="AG156" s="622"/>
      <c r="AH156" s="172"/>
      <c r="AI156" s="609"/>
      <c r="AJ156" s="590"/>
      <c r="AK156" s="590"/>
      <c r="AL156" s="590"/>
      <c r="AM156" s="590"/>
    </row>
    <row r="157" spans="1:39" s="158" customFormat="1" ht="7.5" customHeight="1">
      <c r="A157" s="782"/>
      <c r="B157" s="621"/>
      <c r="C157" s="621"/>
      <c r="D157" s="621"/>
      <c r="E157" s="621"/>
      <c r="F157" s="621"/>
      <c r="G157" s="621"/>
      <c r="H157" s="621"/>
      <c r="I157" s="621"/>
      <c r="J157" s="621"/>
      <c r="K157" s="621"/>
      <c r="L157" s="621"/>
      <c r="M157" s="621"/>
      <c r="N157" s="621"/>
      <c r="O157" s="621"/>
      <c r="P157" s="621"/>
      <c r="Q157" s="621"/>
      <c r="R157" s="621"/>
      <c r="S157" s="621"/>
      <c r="T157" s="621"/>
      <c r="U157" s="621"/>
      <c r="V157" s="621"/>
      <c r="W157" s="621"/>
      <c r="X157" s="621"/>
      <c r="Y157" s="621"/>
      <c r="Z157" s="621"/>
      <c r="AA157" s="621"/>
      <c r="AB157" s="621"/>
      <c r="AC157" s="621"/>
      <c r="AD157" s="621"/>
      <c r="AE157" s="621"/>
      <c r="AF157" s="621"/>
      <c r="AG157" s="622"/>
      <c r="AH157" s="172"/>
      <c r="AI157" s="609"/>
      <c r="AJ157" s="590"/>
      <c r="AK157" s="590"/>
      <c r="AL157" s="590"/>
      <c r="AM157" s="590"/>
    </row>
    <row r="158" spans="1:39" s="158" customFormat="1" ht="7.5" customHeight="1">
      <c r="A158" s="782"/>
      <c r="B158" s="621"/>
      <c r="C158" s="621"/>
      <c r="D158" s="621"/>
      <c r="E158" s="621"/>
      <c r="F158" s="621"/>
      <c r="G158" s="621"/>
      <c r="H158" s="621"/>
      <c r="I158" s="621"/>
      <c r="J158" s="621"/>
      <c r="K158" s="621"/>
      <c r="L158" s="621"/>
      <c r="M158" s="621"/>
      <c r="N158" s="621"/>
      <c r="O158" s="621"/>
      <c r="P158" s="621"/>
      <c r="Q158" s="621"/>
      <c r="R158" s="621"/>
      <c r="S158" s="621"/>
      <c r="T158" s="621"/>
      <c r="U158" s="621"/>
      <c r="V158" s="621"/>
      <c r="W158" s="621"/>
      <c r="X158" s="621"/>
      <c r="Y158" s="621"/>
      <c r="Z158" s="621"/>
      <c r="AA158" s="621"/>
      <c r="AB158" s="621"/>
      <c r="AC158" s="621"/>
      <c r="AD158" s="621"/>
      <c r="AE158" s="621"/>
      <c r="AF158" s="621"/>
      <c r="AG158" s="622"/>
      <c r="AH158" s="172"/>
      <c r="AI158" s="609"/>
      <c r="AJ158" s="590"/>
      <c r="AK158" s="590"/>
      <c r="AL158" s="590"/>
      <c r="AM158" s="590"/>
    </row>
    <row r="159" spans="1:39" s="158" customFormat="1" ht="7.5" customHeight="1">
      <c r="A159" s="782"/>
      <c r="B159" s="621"/>
      <c r="C159" s="621"/>
      <c r="D159" s="621"/>
      <c r="E159" s="621"/>
      <c r="F159" s="621"/>
      <c r="G159" s="621"/>
      <c r="H159" s="621"/>
      <c r="I159" s="621"/>
      <c r="J159" s="621"/>
      <c r="K159" s="621"/>
      <c r="L159" s="621"/>
      <c r="M159" s="621"/>
      <c r="N159" s="621"/>
      <c r="O159" s="621"/>
      <c r="P159" s="621"/>
      <c r="Q159" s="621"/>
      <c r="R159" s="621"/>
      <c r="S159" s="621"/>
      <c r="T159" s="621"/>
      <c r="U159" s="621"/>
      <c r="V159" s="621"/>
      <c r="W159" s="621"/>
      <c r="X159" s="621"/>
      <c r="Y159" s="621"/>
      <c r="Z159" s="621"/>
      <c r="AA159" s="621"/>
      <c r="AB159" s="621"/>
      <c r="AC159" s="621"/>
      <c r="AD159" s="621"/>
      <c r="AE159" s="621"/>
      <c r="AF159" s="621"/>
      <c r="AG159" s="622"/>
      <c r="AH159" s="172"/>
      <c r="AI159" s="609"/>
      <c r="AJ159" s="590"/>
      <c r="AK159" s="590"/>
      <c r="AL159" s="590"/>
      <c r="AM159" s="590"/>
    </row>
    <row r="160" spans="1:39" s="158" customFormat="1" ht="7.5" customHeight="1">
      <c r="A160" s="783"/>
      <c r="B160" s="624"/>
      <c r="C160" s="624"/>
      <c r="D160" s="624"/>
      <c r="E160" s="624"/>
      <c r="F160" s="624"/>
      <c r="G160" s="624"/>
      <c r="H160" s="624"/>
      <c r="I160" s="624"/>
      <c r="J160" s="624"/>
      <c r="K160" s="624"/>
      <c r="L160" s="624"/>
      <c r="M160" s="624"/>
      <c r="N160" s="624"/>
      <c r="O160" s="624"/>
      <c r="P160" s="624"/>
      <c r="Q160" s="624"/>
      <c r="R160" s="624"/>
      <c r="S160" s="624"/>
      <c r="T160" s="624"/>
      <c r="U160" s="624"/>
      <c r="V160" s="624"/>
      <c r="W160" s="624"/>
      <c r="X160" s="624"/>
      <c r="Y160" s="624"/>
      <c r="Z160" s="624"/>
      <c r="AA160" s="624"/>
      <c r="AB160" s="624"/>
      <c r="AC160" s="624"/>
      <c r="AD160" s="624"/>
      <c r="AE160" s="624"/>
      <c r="AF160" s="624"/>
      <c r="AG160" s="625"/>
      <c r="AH160" s="172"/>
      <c r="AI160" s="609"/>
      <c r="AJ160" s="590"/>
      <c r="AK160" s="590"/>
      <c r="AL160" s="590"/>
      <c r="AM160" s="590"/>
    </row>
    <row r="161" spans="1:39" s="158" customFormat="1" ht="19.5" customHeight="1">
      <c r="A161" s="771" t="s">
        <v>1043</v>
      </c>
      <c r="B161" s="772"/>
      <c r="C161" s="772"/>
      <c r="D161" s="772"/>
      <c r="E161" s="772"/>
      <c r="F161" s="772"/>
      <c r="G161" s="772"/>
      <c r="H161" s="772"/>
      <c r="I161" s="772"/>
      <c r="J161" s="772"/>
      <c r="K161" s="772"/>
      <c r="L161" s="772"/>
      <c r="M161" s="772"/>
      <c r="N161" s="772"/>
      <c r="O161" s="772"/>
      <c r="P161" s="772"/>
      <c r="Q161" s="772"/>
      <c r="R161" s="772"/>
      <c r="S161" s="772"/>
      <c r="T161" s="772"/>
      <c r="U161" s="772"/>
      <c r="V161" s="772"/>
      <c r="W161" s="772"/>
      <c r="X161" s="772"/>
      <c r="Y161" s="772"/>
      <c r="Z161" s="772"/>
      <c r="AA161" s="772"/>
      <c r="AB161" s="772"/>
      <c r="AC161" s="772"/>
      <c r="AD161" s="772"/>
      <c r="AE161" s="772"/>
      <c r="AF161" s="772"/>
      <c r="AG161" s="773"/>
      <c r="AH161" s="171"/>
      <c r="AI161" s="609"/>
      <c r="AJ161" s="590"/>
      <c r="AK161" s="590"/>
      <c r="AL161" s="590"/>
      <c r="AM161" s="590"/>
    </row>
    <row r="162" spans="1:39" s="158" customFormat="1" ht="36" customHeight="1">
      <c r="A162" s="369" t="s">
        <v>1095</v>
      </c>
      <c r="B162" s="769"/>
      <c r="C162" s="769"/>
      <c r="D162" s="769"/>
      <c r="E162" s="769"/>
      <c r="F162" s="769"/>
      <c r="G162" s="769"/>
      <c r="H162" s="769"/>
      <c r="I162" s="769"/>
      <c r="J162" s="769"/>
      <c r="K162" s="769"/>
      <c r="L162" s="769"/>
      <c r="M162" s="769"/>
      <c r="N162" s="769"/>
      <c r="O162" s="769"/>
      <c r="P162" s="769"/>
      <c r="Q162" s="769"/>
      <c r="R162" s="769"/>
      <c r="S162" s="769"/>
      <c r="T162" s="769"/>
      <c r="U162" s="769"/>
      <c r="V162" s="769"/>
      <c r="W162" s="769"/>
      <c r="X162" s="769"/>
      <c r="Y162" s="769"/>
      <c r="Z162" s="769"/>
      <c r="AA162" s="769"/>
      <c r="AB162" s="769"/>
      <c r="AC162" s="769"/>
      <c r="AD162" s="769"/>
      <c r="AE162" s="769"/>
      <c r="AF162" s="769"/>
      <c r="AG162" s="770"/>
      <c r="AH162" s="172"/>
      <c r="AI162" s="609"/>
      <c r="AJ162" s="590"/>
      <c r="AK162" s="590"/>
      <c r="AL162" s="590"/>
      <c r="AM162" s="590"/>
    </row>
    <row r="163" spans="1:39" s="158" customFormat="1" ht="15">
      <c r="A163" s="788"/>
      <c r="B163" s="788"/>
      <c r="C163" s="788"/>
      <c r="D163" s="788"/>
      <c r="E163" s="788"/>
      <c r="F163" s="788"/>
      <c r="G163" s="788"/>
      <c r="H163" s="788"/>
      <c r="I163" s="788"/>
      <c r="J163" s="788"/>
      <c r="K163" s="788"/>
      <c r="L163" s="788"/>
      <c r="M163" s="788"/>
      <c r="N163" s="788"/>
      <c r="O163" s="788"/>
      <c r="P163" s="788"/>
      <c r="Q163" s="788"/>
      <c r="R163" s="788"/>
      <c r="S163" s="788"/>
      <c r="T163" s="788"/>
      <c r="U163" s="788"/>
      <c r="V163" s="788"/>
      <c r="W163" s="788"/>
      <c r="X163" s="788"/>
      <c r="Y163" s="788"/>
      <c r="Z163" s="788"/>
      <c r="AA163" s="788"/>
      <c r="AB163" s="788"/>
      <c r="AC163" s="788"/>
      <c r="AD163" s="788"/>
      <c r="AE163" s="788"/>
      <c r="AF163" s="788"/>
      <c r="AG163" s="788"/>
      <c r="AH163" s="393"/>
      <c r="AI163" s="607"/>
      <c r="AJ163" s="608"/>
      <c r="AK163" s="608"/>
      <c r="AL163" s="609"/>
      <c r="AM163" s="399"/>
    </row>
    <row r="164" spans="1:39" s="158" customFormat="1" ht="19.5" customHeight="1">
      <c r="A164" s="771" t="s">
        <v>1036</v>
      </c>
      <c r="B164" s="772"/>
      <c r="C164" s="772"/>
      <c r="D164" s="772"/>
      <c r="E164" s="772"/>
      <c r="F164" s="772"/>
      <c r="G164" s="772"/>
      <c r="H164" s="772"/>
      <c r="I164" s="772"/>
      <c r="J164" s="772"/>
      <c r="K164" s="772"/>
      <c r="L164" s="772"/>
      <c r="M164" s="772"/>
      <c r="N164" s="772"/>
      <c r="O164" s="772"/>
      <c r="P164" s="773"/>
      <c r="Q164" s="772" t="s">
        <v>1037</v>
      </c>
      <c r="R164" s="772"/>
      <c r="S164" s="772"/>
      <c r="T164" s="772"/>
      <c r="U164" s="772"/>
      <c r="V164" s="772"/>
      <c r="W164" s="772"/>
      <c r="X164" s="772"/>
      <c r="Y164" s="772"/>
      <c r="Z164" s="772"/>
      <c r="AA164" s="772"/>
      <c r="AB164" s="772"/>
      <c r="AC164" s="772"/>
      <c r="AD164" s="772"/>
      <c r="AE164" s="772"/>
      <c r="AF164" s="772"/>
      <c r="AG164" s="773"/>
      <c r="AH164" s="171"/>
      <c r="AI164" s="802"/>
      <c r="AJ164" s="729"/>
      <c r="AK164" s="729"/>
      <c r="AL164" s="729"/>
      <c r="AM164" s="729"/>
    </row>
    <row r="165" spans="1:39" s="158" customFormat="1" ht="19.5" customHeight="1">
      <c r="A165" s="369" t="s">
        <v>1090</v>
      </c>
      <c r="B165" s="769"/>
      <c r="C165" s="769"/>
      <c r="D165" s="769"/>
      <c r="E165" s="769"/>
      <c r="F165" s="769"/>
      <c r="G165" s="769"/>
      <c r="H165" s="769"/>
      <c r="I165" s="769"/>
      <c r="J165" s="769"/>
      <c r="K165" s="769"/>
      <c r="L165" s="769"/>
      <c r="M165" s="769"/>
      <c r="N165" s="769"/>
      <c r="O165" s="769"/>
      <c r="P165" s="770"/>
      <c r="Q165" s="370" t="s">
        <v>1091</v>
      </c>
      <c r="R165" s="769"/>
      <c r="S165" s="769"/>
      <c r="T165" s="769"/>
      <c r="U165" s="769"/>
      <c r="V165" s="769"/>
      <c r="W165" s="769"/>
      <c r="X165" s="769"/>
      <c r="Y165" s="769"/>
      <c r="Z165" s="769"/>
      <c r="AA165" s="769"/>
      <c r="AB165" s="769"/>
      <c r="AC165" s="769"/>
      <c r="AD165" s="769"/>
      <c r="AE165" s="769"/>
      <c r="AF165" s="769"/>
      <c r="AG165" s="770"/>
      <c r="AH165" s="172"/>
      <c r="AI165" s="802"/>
      <c r="AJ165" s="729"/>
      <c r="AK165" s="729"/>
      <c r="AL165" s="729"/>
      <c r="AM165" s="729"/>
    </row>
    <row r="166" spans="1:39" s="158" customFormat="1" ht="19.5" customHeight="1">
      <c r="A166" s="771" t="s">
        <v>1039</v>
      </c>
      <c r="B166" s="772"/>
      <c r="C166" s="772"/>
      <c r="D166" s="772"/>
      <c r="E166" s="772"/>
      <c r="F166" s="772"/>
      <c r="G166" s="772"/>
      <c r="H166" s="772"/>
      <c r="I166" s="772"/>
      <c r="J166" s="772"/>
      <c r="K166" s="772"/>
      <c r="L166" s="772"/>
      <c r="M166" s="772"/>
      <c r="N166" s="772"/>
      <c r="O166" s="772"/>
      <c r="P166" s="772"/>
      <c r="Q166" s="772"/>
      <c r="R166" s="772"/>
      <c r="S166" s="772"/>
      <c r="T166" s="772"/>
      <c r="U166" s="772"/>
      <c r="V166" s="772"/>
      <c r="W166" s="772"/>
      <c r="X166" s="772"/>
      <c r="Y166" s="772"/>
      <c r="Z166" s="772"/>
      <c r="AA166" s="772"/>
      <c r="AB166" s="772"/>
      <c r="AC166" s="772"/>
      <c r="AD166" s="772"/>
      <c r="AE166" s="772"/>
      <c r="AF166" s="772"/>
      <c r="AG166" s="773"/>
      <c r="AH166" s="171"/>
      <c r="AI166" s="802"/>
      <c r="AJ166" s="729"/>
      <c r="AK166" s="729"/>
      <c r="AL166" s="729"/>
      <c r="AM166" s="729"/>
    </row>
    <row r="167" spans="1:39" s="158" customFormat="1" ht="9.75" customHeight="1">
      <c r="A167" s="781" t="s">
        <v>1092</v>
      </c>
      <c r="B167" s="651"/>
      <c r="C167" s="651"/>
      <c r="D167" s="651"/>
      <c r="E167" s="651"/>
      <c r="F167" s="651"/>
      <c r="G167" s="651"/>
      <c r="H167" s="651"/>
      <c r="I167" s="651"/>
      <c r="J167" s="651"/>
      <c r="K167" s="651"/>
      <c r="L167" s="651"/>
      <c r="M167" s="651"/>
      <c r="N167" s="651"/>
      <c r="O167" s="651"/>
      <c r="P167" s="651"/>
      <c r="Q167" s="651"/>
      <c r="R167" s="651"/>
      <c r="S167" s="651"/>
      <c r="T167" s="651"/>
      <c r="U167" s="651"/>
      <c r="V167" s="651"/>
      <c r="W167" s="651"/>
      <c r="X167" s="651"/>
      <c r="Y167" s="651"/>
      <c r="Z167" s="651"/>
      <c r="AA167" s="651"/>
      <c r="AB167" s="651"/>
      <c r="AC167" s="651"/>
      <c r="AD167" s="651"/>
      <c r="AE167" s="651"/>
      <c r="AF167" s="651"/>
      <c r="AG167" s="652"/>
      <c r="AH167" s="172"/>
      <c r="AI167" s="609"/>
      <c r="AJ167" s="590"/>
      <c r="AK167" s="590"/>
      <c r="AL167" s="590"/>
      <c r="AM167" s="590"/>
    </row>
    <row r="168" spans="1:39" s="158" customFormat="1" ht="9.75" customHeight="1">
      <c r="A168" s="782"/>
      <c r="B168" s="621"/>
      <c r="C168" s="621"/>
      <c r="D168" s="621"/>
      <c r="E168" s="621"/>
      <c r="F168" s="621"/>
      <c r="G168" s="621"/>
      <c r="H168" s="621"/>
      <c r="I168" s="621"/>
      <c r="J168" s="621"/>
      <c r="K168" s="621"/>
      <c r="L168" s="621"/>
      <c r="M168" s="621"/>
      <c r="N168" s="621"/>
      <c r="O168" s="621"/>
      <c r="P168" s="621"/>
      <c r="Q168" s="621"/>
      <c r="R168" s="621"/>
      <c r="S168" s="621"/>
      <c r="T168" s="621"/>
      <c r="U168" s="621"/>
      <c r="V168" s="621"/>
      <c r="W168" s="621"/>
      <c r="X168" s="621"/>
      <c r="Y168" s="621"/>
      <c r="Z168" s="621"/>
      <c r="AA168" s="621"/>
      <c r="AB168" s="621"/>
      <c r="AC168" s="621"/>
      <c r="AD168" s="621"/>
      <c r="AE168" s="621"/>
      <c r="AF168" s="621"/>
      <c r="AG168" s="622"/>
      <c r="AH168" s="172"/>
      <c r="AI168" s="609"/>
      <c r="AJ168" s="590"/>
      <c r="AK168" s="590"/>
      <c r="AL168" s="590"/>
      <c r="AM168" s="590"/>
    </row>
    <row r="169" spans="1:39" s="158" customFormat="1" ht="9.75" customHeight="1">
      <c r="A169" s="782"/>
      <c r="B169" s="621"/>
      <c r="C169" s="621"/>
      <c r="D169" s="621"/>
      <c r="E169" s="621"/>
      <c r="F169" s="621"/>
      <c r="G169" s="621"/>
      <c r="H169" s="621"/>
      <c r="I169" s="621"/>
      <c r="J169" s="621"/>
      <c r="K169" s="621"/>
      <c r="L169" s="621"/>
      <c r="M169" s="621"/>
      <c r="N169" s="621"/>
      <c r="O169" s="621"/>
      <c r="P169" s="621"/>
      <c r="Q169" s="621"/>
      <c r="R169" s="621"/>
      <c r="S169" s="621"/>
      <c r="T169" s="621"/>
      <c r="U169" s="621"/>
      <c r="V169" s="621"/>
      <c r="W169" s="621"/>
      <c r="X169" s="621"/>
      <c r="Y169" s="621"/>
      <c r="Z169" s="621"/>
      <c r="AA169" s="621"/>
      <c r="AB169" s="621"/>
      <c r="AC169" s="621"/>
      <c r="AD169" s="621"/>
      <c r="AE169" s="621"/>
      <c r="AF169" s="621"/>
      <c r="AG169" s="622"/>
      <c r="AH169" s="172"/>
      <c r="AI169" s="609"/>
      <c r="AJ169" s="590"/>
      <c r="AK169" s="590"/>
      <c r="AL169" s="590"/>
      <c r="AM169" s="590"/>
    </row>
    <row r="170" spans="1:39" s="158" customFormat="1" ht="9.75" customHeight="1">
      <c r="A170" s="782"/>
      <c r="B170" s="621"/>
      <c r="C170" s="621"/>
      <c r="D170" s="621"/>
      <c r="E170" s="621"/>
      <c r="F170" s="621"/>
      <c r="G170" s="621"/>
      <c r="H170" s="621"/>
      <c r="I170" s="621"/>
      <c r="J170" s="621"/>
      <c r="K170" s="621"/>
      <c r="L170" s="621"/>
      <c r="M170" s="621"/>
      <c r="N170" s="621"/>
      <c r="O170" s="621"/>
      <c r="P170" s="621"/>
      <c r="Q170" s="621"/>
      <c r="R170" s="621"/>
      <c r="S170" s="621"/>
      <c r="T170" s="621"/>
      <c r="U170" s="621"/>
      <c r="V170" s="621"/>
      <c r="W170" s="621"/>
      <c r="X170" s="621"/>
      <c r="Y170" s="621"/>
      <c r="Z170" s="621"/>
      <c r="AA170" s="621"/>
      <c r="AB170" s="621"/>
      <c r="AC170" s="621"/>
      <c r="AD170" s="621"/>
      <c r="AE170" s="621"/>
      <c r="AF170" s="621"/>
      <c r="AG170" s="622"/>
      <c r="AH170" s="172"/>
      <c r="AI170" s="609"/>
      <c r="AJ170" s="590"/>
      <c r="AK170" s="590"/>
      <c r="AL170" s="590"/>
      <c r="AM170" s="590"/>
    </row>
    <row r="171" spans="1:39" s="158" customFormat="1" ht="9.75" customHeight="1">
      <c r="A171" s="783"/>
      <c r="B171" s="624"/>
      <c r="C171" s="624"/>
      <c r="D171" s="624"/>
      <c r="E171" s="624"/>
      <c r="F171" s="624"/>
      <c r="G171" s="624"/>
      <c r="H171" s="624"/>
      <c r="I171" s="624"/>
      <c r="J171" s="624"/>
      <c r="K171" s="624"/>
      <c r="L171" s="624"/>
      <c r="M171" s="624"/>
      <c r="N171" s="624"/>
      <c r="O171" s="624"/>
      <c r="P171" s="624"/>
      <c r="Q171" s="624"/>
      <c r="R171" s="624"/>
      <c r="S171" s="624"/>
      <c r="T171" s="624"/>
      <c r="U171" s="624"/>
      <c r="V171" s="624"/>
      <c r="W171" s="624"/>
      <c r="X171" s="624"/>
      <c r="Y171" s="624"/>
      <c r="Z171" s="624"/>
      <c r="AA171" s="624"/>
      <c r="AB171" s="624"/>
      <c r="AC171" s="624"/>
      <c r="AD171" s="624"/>
      <c r="AE171" s="624"/>
      <c r="AF171" s="624"/>
      <c r="AG171" s="625"/>
      <c r="AH171" s="172"/>
      <c r="AI171" s="609"/>
      <c r="AJ171" s="590"/>
      <c r="AK171" s="590"/>
      <c r="AL171" s="590"/>
      <c r="AM171" s="590"/>
    </row>
    <row r="172" spans="1:39" s="158" customFormat="1" ht="9.75" customHeight="1">
      <c r="A172" s="781" t="s">
        <v>1093</v>
      </c>
      <c r="B172" s="789" t="s">
        <v>1150</v>
      </c>
      <c r="C172" s="789"/>
      <c r="D172" s="789"/>
      <c r="E172" s="789"/>
      <c r="F172" s="789"/>
      <c r="G172" s="789"/>
      <c r="H172" s="789"/>
      <c r="I172" s="789"/>
      <c r="J172" s="789"/>
      <c r="K172" s="789"/>
      <c r="L172" s="789"/>
      <c r="M172" s="789"/>
      <c r="N172" s="789"/>
      <c r="O172" s="789"/>
      <c r="P172" s="789"/>
      <c r="Q172" s="789"/>
      <c r="R172" s="789"/>
      <c r="S172" s="789"/>
      <c r="T172" s="789"/>
      <c r="U172" s="789"/>
      <c r="V172" s="789"/>
      <c r="W172" s="789"/>
      <c r="X172" s="789"/>
      <c r="Y172" s="789"/>
      <c r="Z172" s="789"/>
      <c r="AA172" s="789"/>
      <c r="AB172" s="789"/>
      <c r="AC172" s="789"/>
      <c r="AD172" s="789"/>
      <c r="AE172" s="789"/>
      <c r="AF172" s="789"/>
      <c r="AG172" s="790"/>
      <c r="AH172" s="173"/>
      <c r="AI172" s="609"/>
      <c r="AJ172" s="590"/>
      <c r="AK172" s="590"/>
      <c r="AL172" s="590"/>
      <c r="AM172" s="590"/>
    </row>
    <row r="173" spans="1:39" s="158" customFormat="1" ht="9.75" customHeight="1">
      <c r="A173" s="782"/>
      <c r="B173" s="791"/>
      <c r="C173" s="791"/>
      <c r="D173" s="791"/>
      <c r="E173" s="791"/>
      <c r="F173" s="791"/>
      <c r="G173" s="791"/>
      <c r="H173" s="791"/>
      <c r="I173" s="791"/>
      <c r="J173" s="791"/>
      <c r="K173" s="791"/>
      <c r="L173" s="791"/>
      <c r="M173" s="791"/>
      <c r="N173" s="791"/>
      <c r="O173" s="791"/>
      <c r="P173" s="791"/>
      <c r="Q173" s="791"/>
      <c r="R173" s="791"/>
      <c r="S173" s="791"/>
      <c r="T173" s="791"/>
      <c r="U173" s="791"/>
      <c r="V173" s="791"/>
      <c r="W173" s="791"/>
      <c r="X173" s="791"/>
      <c r="Y173" s="791"/>
      <c r="Z173" s="791"/>
      <c r="AA173" s="791"/>
      <c r="AB173" s="791"/>
      <c r="AC173" s="791"/>
      <c r="AD173" s="791"/>
      <c r="AE173" s="791"/>
      <c r="AF173" s="791"/>
      <c r="AG173" s="792"/>
      <c r="AH173" s="173"/>
      <c r="AI173" s="609"/>
      <c r="AJ173" s="590"/>
      <c r="AK173" s="590"/>
      <c r="AL173" s="590"/>
      <c r="AM173" s="590"/>
    </row>
    <row r="174" spans="1:39" s="158" customFormat="1" ht="9.75" customHeight="1">
      <c r="A174" s="782"/>
      <c r="B174" s="791"/>
      <c r="C174" s="791"/>
      <c r="D174" s="791"/>
      <c r="E174" s="791"/>
      <c r="F174" s="791"/>
      <c r="G174" s="791"/>
      <c r="H174" s="791"/>
      <c r="I174" s="791"/>
      <c r="J174" s="791"/>
      <c r="K174" s="791"/>
      <c r="L174" s="791"/>
      <c r="M174" s="791"/>
      <c r="N174" s="791"/>
      <c r="O174" s="791"/>
      <c r="P174" s="791"/>
      <c r="Q174" s="791"/>
      <c r="R174" s="791"/>
      <c r="S174" s="791"/>
      <c r="T174" s="791"/>
      <c r="U174" s="791"/>
      <c r="V174" s="791"/>
      <c r="W174" s="791"/>
      <c r="X174" s="791"/>
      <c r="Y174" s="791"/>
      <c r="Z174" s="791"/>
      <c r="AA174" s="791"/>
      <c r="AB174" s="791"/>
      <c r="AC174" s="791"/>
      <c r="AD174" s="791"/>
      <c r="AE174" s="791"/>
      <c r="AF174" s="791"/>
      <c r="AG174" s="792"/>
      <c r="AH174" s="173"/>
      <c r="AI174" s="609"/>
      <c r="AJ174" s="590"/>
      <c r="AK174" s="590"/>
      <c r="AL174" s="590"/>
      <c r="AM174" s="590"/>
    </row>
    <row r="175" spans="1:39" s="158" customFormat="1" ht="9.75" customHeight="1">
      <c r="A175" s="782"/>
      <c r="B175" s="791"/>
      <c r="C175" s="791"/>
      <c r="D175" s="791"/>
      <c r="E175" s="791"/>
      <c r="F175" s="791"/>
      <c r="G175" s="791"/>
      <c r="H175" s="791"/>
      <c r="I175" s="791"/>
      <c r="J175" s="791"/>
      <c r="K175" s="791"/>
      <c r="L175" s="791"/>
      <c r="M175" s="791"/>
      <c r="N175" s="791"/>
      <c r="O175" s="791"/>
      <c r="P175" s="791"/>
      <c r="Q175" s="791"/>
      <c r="R175" s="791"/>
      <c r="S175" s="791"/>
      <c r="T175" s="791"/>
      <c r="U175" s="791"/>
      <c r="V175" s="791"/>
      <c r="W175" s="791"/>
      <c r="X175" s="791"/>
      <c r="Y175" s="791"/>
      <c r="Z175" s="791"/>
      <c r="AA175" s="791"/>
      <c r="AB175" s="791"/>
      <c r="AC175" s="791"/>
      <c r="AD175" s="791"/>
      <c r="AE175" s="791"/>
      <c r="AF175" s="791"/>
      <c r="AG175" s="792"/>
      <c r="AH175" s="173"/>
      <c r="AI175" s="609"/>
      <c r="AJ175" s="590"/>
      <c r="AK175" s="590"/>
      <c r="AL175" s="590"/>
      <c r="AM175" s="590"/>
    </row>
    <row r="176" spans="1:39" s="158" customFormat="1" ht="9.75" customHeight="1">
      <c r="A176" s="782"/>
      <c r="B176" s="791"/>
      <c r="C176" s="791"/>
      <c r="D176" s="791"/>
      <c r="E176" s="791"/>
      <c r="F176" s="791"/>
      <c r="G176" s="791"/>
      <c r="H176" s="791"/>
      <c r="I176" s="791"/>
      <c r="J176" s="791"/>
      <c r="K176" s="791"/>
      <c r="L176" s="791"/>
      <c r="M176" s="791"/>
      <c r="N176" s="791"/>
      <c r="O176" s="791"/>
      <c r="P176" s="791"/>
      <c r="Q176" s="791"/>
      <c r="R176" s="791"/>
      <c r="S176" s="791"/>
      <c r="T176" s="791"/>
      <c r="U176" s="791"/>
      <c r="V176" s="791"/>
      <c r="W176" s="791"/>
      <c r="X176" s="791"/>
      <c r="Y176" s="791"/>
      <c r="Z176" s="791"/>
      <c r="AA176" s="791"/>
      <c r="AB176" s="791"/>
      <c r="AC176" s="791"/>
      <c r="AD176" s="791"/>
      <c r="AE176" s="791"/>
      <c r="AF176" s="791"/>
      <c r="AG176" s="792"/>
      <c r="AH176" s="173"/>
      <c r="AI176" s="609"/>
      <c r="AJ176" s="590"/>
      <c r="AK176" s="590"/>
      <c r="AL176" s="590"/>
      <c r="AM176" s="590"/>
    </row>
    <row r="177" spans="1:39" s="158" customFormat="1" ht="9.75" customHeight="1">
      <c r="A177" s="782"/>
      <c r="B177" s="791"/>
      <c r="C177" s="791"/>
      <c r="D177" s="791"/>
      <c r="E177" s="791"/>
      <c r="F177" s="791"/>
      <c r="G177" s="791"/>
      <c r="H177" s="791"/>
      <c r="I177" s="791"/>
      <c r="J177" s="791"/>
      <c r="K177" s="791"/>
      <c r="L177" s="791"/>
      <c r="M177" s="791"/>
      <c r="N177" s="791"/>
      <c r="O177" s="791"/>
      <c r="P177" s="791"/>
      <c r="Q177" s="791"/>
      <c r="R177" s="791"/>
      <c r="S177" s="791"/>
      <c r="T177" s="791"/>
      <c r="U177" s="791"/>
      <c r="V177" s="791"/>
      <c r="W177" s="791"/>
      <c r="X177" s="791"/>
      <c r="Y177" s="791"/>
      <c r="Z177" s="791"/>
      <c r="AA177" s="791"/>
      <c r="AB177" s="791"/>
      <c r="AC177" s="791"/>
      <c r="AD177" s="791"/>
      <c r="AE177" s="791"/>
      <c r="AF177" s="791"/>
      <c r="AG177" s="792"/>
      <c r="AH177" s="173"/>
      <c r="AI177" s="609"/>
      <c r="AJ177" s="590"/>
      <c r="AK177" s="590"/>
      <c r="AL177" s="590"/>
      <c r="AM177" s="590"/>
    </row>
    <row r="178" spans="1:39" s="158" customFormat="1" ht="9.75" customHeight="1">
      <c r="A178" s="782"/>
      <c r="B178" s="791"/>
      <c r="C178" s="791"/>
      <c r="D178" s="791"/>
      <c r="E178" s="791"/>
      <c r="F178" s="791"/>
      <c r="G178" s="791"/>
      <c r="H178" s="791"/>
      <c r="I178" s="791"/>
      <c r="J178" s="791"/>
      <c r="K178" s="791"/>
      <c r="L178" s="791"/>
      <c r="M178" s="791"/>
      <c r="N178" s="791"/>
      <c r="O178" s="791"/>
      <c r="P178" s="791"/>
      <c r="Q178" s="791"/>
      <c r="R178" s="791"/>
      <c r="S178" s="791"/>
      <c r="T178" s="791"/>
      <c r="U178" s="791"/>
      <c r="V178" s="791"/>
      <c r="W178" s="791"/>
      <c r="X178" s="791"/>
      <c r="Y178" s="791"/>
      <c r="Z178" s="791"/>
      <c r="AA178" s="791"/>
      <c r="AB178" s="791"/>
      <c r="AC178" s="791"/>
      <c r="AD178" s="791"/>
      <c r="AE178" s="791"/>
      <c r="AF178" s="791"/>
      <c r="AG178" s="792"/>
      <c r="AH178" s="173"/>
      <c r="AI178" s="609"/>
      <c r="AJ178" s="590"/>
      <c r="AK178" s="590"/>
      <c r="AL178" s="590"/>
      <c r="AM178" s="590"/>
    </row>
    <row r="179" spans="1:39" s="158" customFormat="1" ht="21.75" customHeight="1">
      <c r="A179" s="783"/>
      <c r="B179" s="793"/>
      <c r="C179" s="793"/>
      <c r="D179" s="793"/>
      <c r="E179" s="793"/>
      <c r="F179" s="793"/>
      <c r="G179" s="793"/>
      <c r="H179" s="793"/>
      <c r="I179" s="793"/>
      <c r="J179" s="793"/>
      <c r="K179" s="793"/>
      <c r="L179" s="793"/>
      <c r="M179" s="793"/>
      <c r="N179" s="793"/>
      <c r="O179" s="793"/>
      <c r="P179" s="793"/>
      <c r="Q179" s="793"/>
      <c r="R179" s="793"/>
      <c r="S179" s="793"/>
      <c r="T179" s="793"/>
      <c r="U179" s="793"/>
      <c r="V179" s="793"/>
      <c r="W179" s="793"/>
      <c r="X179" s="793"/>
      <c r="Y179" s="793"/>
      <c r="Z179" s="793"/>
      <c r="AA179" s="793"/>
      <c r="AB179" s="793"/>
      <c r="AC179" s="793"/>
      <c r="AD179" s="793"/>
      <c r="AE179" s="793"/>
      <c r="AF179" s="793"/>
      <c r="AG179" s="794"/>
      <c r="AH179" s="173"/>
      <c r="AI179" s="609"/>
      <c r="AJ179" s="590"/>
      <c r="AK179" s="590"/>
      <c r="AL179" s="590"/>
      <c r="AM179" s="590"/>
    </row>
    <row r="180" spans="1:39" s="158" customFormat="1" ht="19.5" customHeight="1">
      <c r="A180" s="771" t="s">
        <v>1041</v>
      </c>
      <c r="B180" s="772"/>
      <c r="C180" s="772"/>
      <c r="D180" s="772"/>
      <c r="E180" s="772"/>
      <c r="F180" s="772"/>
      <c r="G180" s="772"/>
      <c r="H180" s="772"/>
      <c r="I180" s="772"/>
      <c r="J180" s="772"/>
      <c r="K180" s="772"/>
      <c r="L180" s="772"/>
      <c r="M180" s="772"/>
      <c r="N180" s="772"/>
      <c r="O180" s="772"/>
      <c r="P180" s="772"/>
      <c r="Q180" s="772"/>
      <c r="R180" s="772"/>
      <c r="S180" s="772"/>
      <c r="T180" s="772"/>
      <c r="U180" s="772"/>
      <c r="V180" s="772"/>
      <c r="W180" s="772"/>
      <c r="X180" s="772"/>
      <c r="Y180" s="772"/>
      <c r="Z180" s="772"/>
      <c r="AA180" s="772"/>
      <c r="AB180" s="772"/>
      <c r="AC180" s="772"/>
      <c r="AD180" s="772"/>
      <c r="AE180" s="772"/>
      <c r="AF180" s="772"/>
      <c r="AG180" s="773"/>
      <c r="AH180" s="171"/>
      <c r="AI180" s="609"/>
      <c r="AJ180" s="590"/>
      <c r="AK180" s="590"/>
      <c r="AL180" s="590"/>
      <c r="AM180" s="590"/>
    </row>
    <row r="181" spans="1:39" s="158" customFormat="1" ht="9" customHeight="1">
      <c r="A181" s="781" t="s">
        <v>1094</v>
      </c>
      <c r="B181" s="651"/>
      <c r="C181" s="651"/>
      <c r="D181" s="651"/>
      <c r="E181" s="651"/>
      <c r="F181" s="651"/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  <c r="S181" s="651"/>
      <c r="T181" s="651"/>
      <c r="U181" s="651"/>
      <c r="V181" s="651"/>
      <c r="W181" s="651"/>
      <c r="X181" s="651"/>
      <c r="Y181" s="651"/>
      <c r="Z181" s="651"/>
      <c r="AA181" s="651"/>
      <c r="AB181" s="651"/>
      <c r="AC181" s="651"/>
      <c r="AD181" s="651"/>
      <c r="AE181" s="651"/>
      <c r="AF181" s="651"/>
      <c r="AG181" s="652"/>
      <c r="AH181" s="172"/>
      <c r="AI181" s="609"/>
      <c r="AJ181" s="590"/>
      <c r="AK181" s="590"/>
      <c r="AL181" s="590"/>
      <c r="AM181" s="590"/>
    </row>
    <row r="182" spans="1:39" s="158" customFormat="1" ht="7.5" customHeight="1">
      <c r="A182" s="782"/>
      <c r="B182" s="621"/>
      <c r="C182" s="621"/>
      <c r="D182" s="621"/>
      <c r="E182" s="621"/>
      <c r="F182" s="621"/>
      <c r="G182" s="621"/>
      <c r="H182" s="621"/>
      <c r="I182" s="621"/>
      <c r="J182" s="621"/>
      <c r="K182" s="621"/>
      <c r="L182" s="621"/>
      <c r="M182" s="621"/>
      <c r="N182" s="621"/>
      <c r="O182" s="621"/>
      <c r="P182" s="621"/>
      <c r="Q182" s="621"/>
      <c r="R182" s="621"/>
      <c r="S182" s="621"/>
      <c r="T182" s="621"/>
      <c r="U182" s="621"/>
      <c r="V182" s="621"/>
      <c r="W182" s="621"/>
      <c r="X182" s="621"/>
      <c r="Y182" s="621"/>
      <c r="Z182" s="621"/>
      <c r="AA182" s="621"/>
      <c r="AB182" s="621"/>
      <c r="AC182" s="621"/>
      <c r="AD182" s="621"/>
      <c r="AE182" s="621"/>
      <c r="AF182" s="621"/>
      <c r="AG182" s="622"/>
      <c r="AH182" s="172"/>
      <c r="AI182" s="609"/>
      <c r="AJ182" s="590"/>
      <c r="AK182" s="590"/>
      <c r="AL182" s="590"/>
      <c r="AM182" s="590"/>
    </row>
    <row r="183" spans="1:39" s="158" customFormat="1" ht="7.5" customHeight="1">
      <c r="A183" s="782"/>
      <c r="B183" s="621"/>
      <c r="C183" s="621"/>
      <c r="D183" s="621"/>
      <c r="E183" s="621"/>
      <c r="F183" s="621"/>
      <c r="G183" s="621"/>
      <c r="H183" s="621"/>
      <c r="I183" s="621"/>
      <c r="J183" s="621"/>
      <c r="K183" s="621"/>
      <c r="L183" s="621"/>
      <c r="M183" s="621"/>
      <c r="N183" s="621"/>
      <c r="O183" s="621"/>
      <c r="P183" s="621"/>
      <c r="Q183" s="621"/>
      <c r="R183" s="621"/>
      <c r="S183" s="621"/>
      <c r="T183" s="621"/>
      <c r="U183" s="621"/>
      <c r="V183" s="621"/>
      <c r="W183" s="621"/>
      <c r="X183" s="621"/>
      <c r="Y183" s="621"/>
      <c r="Z183" s="621"/>
      <c r="AA183" s="621"/>
      <c r="AB183" s="621"/>
      <c r="AC183" s="621"/>
      <c r="AD183" s="621"/>
      <c r="AE183" s="621"/>
      <c r="AF183" s="621"/>
      <c r="AG183" s="622"/>
      <c r="AH183" s="172"/>
      <c r="AI183" s="609"/>
      <c r="AJ183" s="590"/>
      <c r="AK183" s="590"/>
      <c r="AL183" s="590"/>
      <c r="AM183" s="590"/>
    </row>
    <row r="184" spans="1:39" s="158" customFormat="1" ht="7.5" customHeight="1">
      <c r="A184" s="782"/>
      <c r="B184" s="621"/>
      <c r="C184" s="621"/>
      <c r="D184" s="621"/>
      <c r="E184" s="621"/>
      <c r="F184" s="621"/>
      <c r="G184" s="621"/>
      <c r="H184" s="621"/>
      <c r="I184" s="621"/>
      <c r="J184" s="621"/>
      <c r="K184" s="621"/>
      <c r="L184" s="621"/>
      <c r="M184" s="621"/>
      <c r="N184" s="621"/>
      <c r="O184" s="621"/>
      <c r="P184" s="621"/>
      <c r="Q184" s="621"/>
      <c r="R184" s="621"/>
      <c r="S184" s="621"/>
      <c r="T184" s="621"/>
      <c r="U184" s="621"/>
      <c r="V184" s="621"/>
      <c r="W184" s="621"/>
      <c r="X184" s="621"/>
      <c r="Y184" s="621"/>
      <c r="Z184" s="621"/>
      <c r="AA184" s="621"/>
      <c r="AB184" s="621"/>
      <c r="AC184" s="621"/>
      <c r="AD184" s="621"/>
      <c r="AE184" s="621"/>
      <c r="AF184" s="621"/>
      <c r="AG184" s="622"/>
      <c r="AH184" s="172"/>
      <c r="AI184" s="609"/>
      <c r="AJ184" s="590"/>
      <c r="AK184" s="590"/>
      <c r="AL184" s="590"/>
      <c r="AM184" s="590"/>
    </row>
    <row r="185" spans="1:39" s="158" customFormat="1" ht="7.5" customHeight="1">
      <c r="A185" s="782"/>
      <c r="B185" s="621"/>
      <c r="C185" s="621"/>
      <c r="D185" s="621"/>
      <c r="E185" s="621"/>
      <c r="F185" s="621"/>
      <c r="G185" s="621"/>
      <c r="H185" s="621"/>
      <c r="I185" s="621"/>
      <c r="J185" s="621"/>
      <c r="K185" s="621"/>
      <c r="L185" s="621"/>
      <c r="M185" s="621"/>
      <c r="N185" s="621"/>
      <c r="O185" s="621"/>
      <c r="P185" s="621"/>
      <c r="Q185" s="621"/>
      <c r="R185" s="621"/>
      <c r="S185" s="621"/>
      <c r="T185" s="621"/>
      <c r="U185" s="621"/>
      <c r="V185" s="621"/>
      <c r="W185" s="621"/>
      <c r="X185" s="621"/>
      <c r="Y185" s="621"/>
      <c r="Z185" s="621"/>
      <c r="AA185" s="621"/>
      <c r="AB185" s="621"/>
      <c r="AC185" s="621"/>
      <c r="AD185" s="621"/>
      <c r="AE185" s="621"/>
      <c r="AF185" s="621"/>
      <c r="AG185" s="622"/>
      <c r="AH185" s="172"/>
      <c r="AI185" s="609"/>
      <c r="AJ185" s="590"/>
      <c r="AK185" s="590"/>
      <c r="AL185" s="590"/>
      <c r="AM185" s="590"/>
    </row>
    <row r="186" spans="1:39" s="158" customFormat="1" ht="7.5" customHeight="1">
      <c r="A186" s="782"/>
      <c r="B186" s="621"/>
      <c r="C186" s="621"/>
      <c r="D186" s="621"/>
      <c r="E186" s="621"/>
      <c r="F186" s="621"/>
      <c r="G186" s="621"/>
      <c r="H186" s="621"/>
      <c r="I186" s="621"/>
      <c r="J186" s="621"/>
      <c r="K186" s="621"/>
      <c r="L186" s="621"/>
      <c r="M186" s="621"/>
      <c r="N186" s="621"/>
      <c r="O186" s="621"/>
      <c r="P186" s="621"/>
      <c r="Q186" s="621"/>
      <c r="R186" s="621"/>
      <c r="S186" s="621"/>
      <c r="T186" s="621"/>
      <c r="U186" s="621"/>
      <c r="V186" s="621"/>
      <c r="W186" s="621"/>
      <c r="X186" s="621"/>
      <c r="Y186" s="621"/>
      <c r="Z186" s="621"/>
      <c r="AA186" s="621"/>
      <c r="AB186" s="621"/>
      <c r="AC186" s="621"/>
      <c r="AD186" s="621"/>
      <c r="AE186" s="621"/>
      <c r="AF186" s="621"/>
      <c r="AG186" s="622"/>
      <c r="AH186" s="172"/>
      <c r="AI186" s="609"/>
      <c r="AJ186" s="590"/>
      <c r="AK186" s="590"/>
      <c r="AL186" s="590"/>
      <c r="AM186" s="590"/>
    </row>
    <row r="187" spans="1:39" s="158" customFormat="1" ht="7.5" customHeight="1">
      <c r="A187" s="782"/>
      <c r="B187" s="621"/>
      <c r="C187" s="621"/>
      <c r="D187" s="621"/>
      <c r="E187" s="621"/>
      <c r="F187" s="621"/>
      <c r="G187" s="621"/>
      <c r="H187" s="621"/>
      <c r="I187" s="621"/>
      <c r="J187" s="621"/>
      <c r="K187" s="621"/>
      <c r="L187" s="621"/>
      <c r="M187" s="621"/>
      <c r="N187" s="621"/>
      <c r="O187" s="621"/>
      <c r="P187" s="621"/>
      <c r="Q187" s="621"/>
      <c r="R187" s="621"/>
      <c r="S187" s="621"/>
      <c r="T187" s="621"/>
      <c r="U187" s="621"/>
      <c r="V187" s="621"/>
      <c r="W187" s="621"/>
      <c r="X187" s="621"/>
      <c r="Y187" s="621"/>
      <c r="Z187" s="621"/>
      <c r="AA187" s="621"/>
      <c r="AB187" s="621"/>
      <c r="AC187" s="621"/>
      <c r="AD187" s="621"/>
      <c r="AE187" s="621"/>
      <c r="AF187" s="621"/>
      <c r="AG187" s="622"/>
      <c r="AH187" s="172"/>
      <c r="AI187" s="609"/>
      <c r="AJ187" s="590"/>
      <c r="AK187" s="590"/>
      <c r="AL187" s="590"/>
      <c r="AM187" s="590"/>
    </row>
    <row r="188" spans="1:39" s="158" customFormat="1" ht="7.5" customHeight="1">
      <c r="A188" s="782"/>
      <c r="B188" s="621"/>
      <c r="C188" s="621"/>
      <c r="D188" s="621"/>
      <c r="E188" s="621"/>
      <c r="F188" s="621"/>
      <c r="G188" s="621"/>
      <c r="H188" s="621"/>
      <c r="I188" s="621"/>
      <c r="J188" s="621"/>
      <c r="K188" s="621"/>
      <c r="L188" s="621"/>
      <c r="M188" s="621"/>
      <c r="N188" s="621"/>
      <c r="O188" s="621"/>
      <c r="P188" s="621"/>
      <c r="Q188" s="621"/>
      <c r="R188" s="621"/>
      <c r="S188" s="621"/>
      <c r="T188" s="621"/>
      <c r="U188" s="621"/>
      <c r="V188" s="621"/>
      <c r="W188" s="621"/>
      <c r="X188" s="621"/>
      <c r="Y188" s="621"/>
      <c r="Z188" s="621"/>
      <c r="AA188" s="621"/>
      <c r="AB188" s="621"/>
      <c r="AC188" s="621"/>
      <c r="AD188" s="621"/>
      <c r="AE188" s="621"/>
      <c r="AF188" s="621"/>
      <c r="AG188" s="622"/>
      <c r="AH188" s="172"/>
      <c r="AI188" s="609"/>
      <c r="AJ188" s="590"/>
      <c r="AK188" s="590"/>
      <c r="AL188" s="590"/>
      <c r="AM188" s="590"/>
    </row>
    <row r="189" spans="1:39" s="158" customFormat="1" ht="7.5" customHeight="1">
      <c r="A189" s="782"/>
      <c r="B189" s="621"/>
      <c r="C189" s="621"/>
      <c r="D189" s="621"/>
      <c r="E189" s="621"/>
      <c r="F189" s="621"/>
      <c r="G189" s="621"/>
      <c r="H189" s="621"/>
      <c r="I189" s="621"/>
      <c r="J189" s="621"/>
      <c r="K189" s="621"/>
      <c r="L189" s="621"/>
      <c r="M189" s="621"/>
      <c r="N189" s="621"/>
      <c r="O189" s="621"/>
      <c r="P189" s="621"/>
      <c r="Q189" s="621"/>
      <c r="R189" s="621"/>
      <c r="S189" s="621"/>
      <c r="T189" s="621"/>
      <c r="U189" s="621"/>
      <c r="V189" s="621"/>
      <c r="W189" s="621"/>
      <c r="X189" s="621"/>
      <c r="Y189" s="621"/>
      <c r="Z189" s="621"/>
      <c r="AA189" s="621"/>
      <c r="AB189" s="621"/>
      <c r="AC189" s="621"/>
      <c r="AD189" s="621"/>
      <c r="AE189" s="621"/>
      <c r="AF189" s="621"/>
      <c r="AG189" s="622"/>
      <c r="AH189" s="172"/>
      <c r="AI189" s="609"/>
      <c r="AJ189" s="590"/>
      <c r="AK189" s="590"/>
      <c r="AL189" s="590"/>
      <c r="AM189" s="590"/>
    </row>
    <row r="190" spans="1:39" s="158" customFormat="1" ht="7.5" customHeight="1">
      <c r="A190" s="782"/>
      <c r="B190" s="621"/>
      <c r="C190" s="621"/>
      <c r="D190" s="621"/>
      <c r="E190" s="621"/>
      <c r="F190" s="621"/>
      <c r="G190" s="621"/>
      <c r="H190" s="621"/>
      <c r="I190" s="621"/>
      <c r="J190" s="621"/>
      <c r="K190" s="621"/>
      <c r="L190" s="621"/>
      <c r="M190" s="621"/>
      <c r="N190" s="621"/>
      <c r="O190" s="621"/>
      <c r="P190" s="621"/>
      <c r="Q190" s="621"/>
      <c r="R190" s="621"/>
      <c r="S190" s="621"/>
      <c r="T190" s="621"/>
      <c r="U190" s="621"/>
      <c r="V190" s="621"/>
      <c r="W190" s="621"/>
      <c r="X190" s="621"/>
      <c r="Y190" s="621"/>
      <c r="Z190" s="621"/>
      <c r="AA190" s="621"/>
      <c r="AB190" s="621"/>
      <c r="AC190" s="621"/>
      <c r="AD190" s="621"/>
      <c r="AE190" s="621"/>
      <c r="AF190" s="621"/>
      <c r="AG190" s="622"/>
      <c r="AH190" s="172"/>
      <c r="AI190" s="609"/>
      <c r="AJ190" s="590"/>
      <c r="AK190" s="590"/>
      <c r="AL190" s="590"/>
      <c r="AM190" s="590"/>
    </row>
    <row r="191" spans="1:39" s="158" customFormat="1" ht="7.5" customHeight="1">
      <c r="A191" s="782"/>
      <c r="B191" s="621"/>
      <c r="C191" s="621"/>
      <c r="D191" s="621"/>
      <c r="E191" s="621"/>
      <c r="F191" s="621"/>
      <c r="G191" s="621"/>
      <c r="H191" s="621"/>
      <c r="I191" s="621"/>
      <c r="J191" s="621"/>
      <c r="K191" s="621"/>
      <c r="L191" s="621"/>
      <c r="M191" s="621"/>
      <c r="N191" s="621"/>
      <c r="O191" s="621"/>
      <c r="P191" s="621"/>
      <c r="Q191" s="621"/>
      <c r="R191" s="621"/>
      <c r="S191" s="621"/>
      <c r="T191" s="621"/>
      <c r="U191" s="621"/>
      <c r="V191" s="621"/>
      <c r="W191" s="621"/>
      <c r="X191" s="621"/>
      <c r="Y191" s="621"/>
      <c r="Z191" s="621"/>
      <c r="AA191" s="621"/>
      <c r="AB191" s="621"/>
      <c r="AC191" s="621"/>
      <c r="AD191" s="621"/>
      <c r="AE191" s="621"/>
      <c r="AF191" s="621"/>
      <c r="AG191" s="622"/>
      <c r="AH191" s="172"/>
      <c r="AI191" s="609"/>
      <c r="AJ191" s="590"/>
      <c r="AK191" s="590"/>
      <c r="AL191" s="590"/>
      <c r="AM191" s="590"/>
    </row>
    <row r="192" spans="1:39" s="158" customFormat="1" ht="7.5" customHeight="1">
      <c r="A192" s="783"/>
      <c r="B192" s="624"/>
      <c r="C192" s="624"/>
      <c r="D192" s="624"/>
      <c r="E192" s="624"/>
      <c r="F192" s="624"/>
      <c r="G192" s="624"/>
      <c r="H192" s="624"/>
      <c r="I192" s="624"/>
      <c r="J192" s="624"/>
      <c r="K192" s="624"/>
      <c r="L192" s="624"/>
      <c r="M192" s="624"/>
      <c r="N192" s="624"/>
      <c r="O192" s="624"/>
      <c r="P192" s="624"/>
      <c r="Q192" s="624"/>
      <c r="R192" s="624"/>
      <c r="S192" s="624"/>
      <c r="T192" s="624"/>
      <c r="U192" s="624"/>
      <c r="V192" s="624"/>
      <c r="W192" s="624"/>
      <c r="X192" s="624"/>
      <c r="Y192" s="624"/>
      <c r="Z192" s="624"/>
      <c r="AA192" s="624"/>
      <c r="AB192" s="624"/>
      <c r="AC192" s="624"/>
      <c r="AD192" s="624"/>
      <c r="AE192" s="624"/>
      <c r="AF192" s="624"/>
      <c r="AG192" s="625"/>
      <c r="AH192" s="172"/>
      <c r="AI192" s="609"/>
      <c r="AJ192" s="590"/>
      <c r="AK192" s="590"/>
      <c r="AL192" s="590"/>
      <c r="AM192" s="590"/>
    </row>
    <row r="193" spans="1:39" s="158" customFormat="1" ht="19.5" customHeight="1">
      <c r="A193" s="771" t="s">
        <v>1043</v>
      </c>
      <c r="B193" s="772"/>
      <c r="C193" s="772"/>
      <c r="D193" s="772"/>
      <c r="E193" s="772"/>
      <c r="F193" s="772"/>
      <c r="G193" s="772"/>
      <c r="H193" s="772"/>
      <c r="I193" s="772"/>
      <c r="J193" s="772"/>
      <c r="K193" s="772"/>
      <c r="L193" s="772"/>
      <c r="M193" s="772"/>
      <c r="N193" s="772"/>
      <c r="O193" s="772"/>
      <c r="P193" s="772"/>
      <c r="Q193" s="772"/>
      <c r="R193" s="772"/>
      <c r="S193" s="772"/>
      <c r="T193" s="772"/>
      <c r="U193" s="772"/>
      <c r="V193" s="772"/>
      <c r="W193" s="772"/>
      <c r="X193" s="772"/>
      <c r="Y193" s="772"/>
      <c r="Z193" s="772"/>
      <c r="AA193" s="772"/>
      <c r="AB193" s="772"/>
      <c r="AC193" s="772"/>
      <c r="AD193" s="772"/>
      <c r="AE193" s="772"/>
      <c r="AF193" s="772"/>
      <c r="AG193" s="773"/>
      <c r="AH193" s="171"/>
      <c r="AI193" s="609"/>
      <c r="AJ193" s="590"/>
      <c r="AK193" s="590"/>
      <c r="AL193" s="590"/>
      <c r="AM193" s="590"/>
    </row>
    <row r="194" spans="1:39" s="158" customFormat="1" ht="36" customHeight="1">
      <c r="A194" s="369" t="s">
        <v>1095</v>
      </c>
      <c r="B194" s="769"/>
      <c r="C194" s="769"/>
      <c r="D194" s="769"/>
      <c r="E194" s="769"/>
      <c r="F194" s="769"/>
      <c r="G194" s="769"/>
      <c r="H194" s="769"/>
      <c r="I194" s="769"/>
      <c r="J194" s="769"/>
      <c r="K194" s="769"/>
      <c r="L194" s="769"/>
      <c r="M194" s="769"/>
      <c r="N194" s="769"/>
      <c r="O194" s="769"/>
      <c r="P194" s="769"/>
      <c r="Q194" s="769"/>
      <c r="R194" s="769"/>
      <c r="S194" s="769"/>
      <c r="T194" s="769"/>
      <c r="U194" s="769"/>
      <c r="V194" s="769"/>
      <c r="W194" s="769"/>
      <c r="X194" s="769"/>
      <c r="Y194" s="769"/>
      <c r="Z194" s="769"/>
      <c r="AA194" s="769"/>
      <c r="AB194" s="769"/>
      <c r="AC194" s="769"/>
      <c r="AD194" s="769"/>
      <c r="AE194" s="769"/>
      <c r="AF194" s="769"/>
      <c r="AG194" s="770"/>
      <c r="AH194" s="172"/>
      <c r="AI194" s="609"/>
      <c r="AJ194" s="590"/>
      <c r="AK194" s="590"/>
      <c r="AL194" s="590"/>
      <c r="AM194" s="590"/>
    </row>
    <row r="195" spans="1:39" s="158" customFormat="1" ht="18.75" customHeight="1">
      <c r="A195" s="804"/>
      <c r="B195" s="700"/>
      <c r="C195" s="700"/>
      <c r="D195" s="700"/>
      <c r="E195" s="700"/>
      <c r="F195" s="700"/>
      <c r="G195" s="700"/>
      <c r="H195" s="700"/>
      <c r="I195" s="700"/>
      <c r="J195" s="700"/>
      <c r="K195" s="700"/>
      <c r="L195" s="700"/>
      <c r="M195" s="700"/>
      <c r="N195" s="700"/>
      <c r="O195" s="700"/>
      <c r="P195" s="700"/>
      <c r="Q195" s="700"/>
      <c r="R195" s="700"/>
      <c r="S195" s="700"/>
      <c r="T195" s="700"/>
      <c r="U195" s="700"/>
      <c r="V195" s="700"/>
      <c r="W195" s="700"/>
      <c r="X195" s="700"/>
      <c r="Y195" s="700"/>
      <c r="Z195" s="700"/>
      <c r="AA195" s="700"/>
      <c r="AB195" s="700"/>
      <c r="AC195" s="700"/>
      <c r="AD195" s="700"/>
      <c r="AE195" s="700"/>
      <c r="AF195" s="700"/>
      <c r="AG195" s="700"/>
      <c r="AH195" s="175"/>
      <c r="AI195" s="607"/>
      <c r="AJ195" s="608"/>
      <c r="AK195" s="608"/>
      <c r="AL195" s="609"/>
      <c r="AM195" s="399"/>
    </row>
    <row r="196" spans="1:39" s="158" customFormat="1" ht="19.5" customHeight="1">
      <c r="A196" s="771" t="s">
        <v>1036</v>
      </c>
      <c r="B196" s="772"/>
      <c r="C196" s="772"/>
      <c r="D196" s="772"/>
      <c r="E196" s="772"/>
      <c r="F196" s="772"/>
      <c r="G196" s="772"/>
      <c r="H196" s="772"/>
      <c r="I196" s="772"/>
      <c r="J196" s="772"/>
      <c r="K196" s="772"/>
      <c r="L196" s="772"/>
      <c r="M196" s="772"/>
      <c r="N196" s="772"/>
      <c r="O196" s="772"/>
      <c r="P196" s="773"/>
      <c r="Q196" s="772" t="s">
        <v>1037</v>
      </c>
      <c r="R196" s="772"/>
      <c r="S196" s="772"/>
      <c r="T196" s="772"/>
      <c r="U196" s="772"/>
      <c r="V196" s="772"/>
      <c r="W196" s="772"/>
      <c r="X196" s="772"/>
      <c r="Y196" s="772"/>
      <c r="Z196" s="772"/>
      <c r="AA196" s="772"/>
      <c r="AB196" s="772"/>
      <c r="AC196" s="772"/>
      <c r="AD196" s="772"/>
      <c r="AE196" s="772"/>
      <c r="AF196" s="772"/>
      <c r="AG196" s="773"/>
      <c r="AH196" s="171"/>
      <c r="AI196" s="802"/>
      <c r="AJ196" s="729"/>
      <c r="AK196" s="729"/>
      <c r="AL196" s="729"/>
      <c r="AM196" s="729"/>
    </row>
    <row r="197" spans="1:39" s="158" customFormat="1" ht="19.5" customHeight="1">
      <c r="A197" s="369" t="s">
        <v>1090</v>
      </c>
      <c r="B197" s="769"/>
      <c r="C197" s="769"/>
      <c r="D197" s="769"/>
      <c r="E197" s="769"/>
      <c r="F197" s="769"/>
      <c r="G197" s="769"/>
      <c r="H197" s="769"/>
      <c r="I197" s="769"/>
      <c r="J197" s="769"/>
      <c r="K197" s="769"/>
      <c r="L197" s="769"/>
      <c r="M197" s="769"/>
      <c r="N197" s="769"/>
      <c r="O197" s="769"/>
      <c r="P197" s="770"/>
      <c r="Q197" s="370" t="s">
        <v>1091</v>
      </c>
      <c r="R197" s="769"/>
      <c r="S197" s="769"/>
      <c r="T197" s="769"/>
      <c r="U197" s="769"/>
      <c r="V197" s="769"/>
      <c r="W197" s="769"/>
      <c r="X197" s="769"/>
      <c r="Y197" s="769"/>
      <c r="Z197" s="769"/>
      <c r="AA197" s="769"/>
      <c r="AB197" s="769"/>
      <c r="AC197" s="769"/>
      <c r="AD197" s="769"/>
      <c r="AE197" s="769"/>
      <c r="AF197" s="769"/>
      <c r="AG197" s="770"/>
      <c r="AH197" s="172"/>
      <c r="AI197" s="802"/>
      <c r="AJ197" s="729"/>
      <c r="AK197" s="729"/>
      <c r="AL197" s="729"/>
      <c r="AM197" s="729"/>
    </row>
    <row r="198" spans="1:39" s="158" customFormat="1" ht="19.5" customHeight="1">
      <c r="A198" s="771" t="s">
        <v>1039</v>
      </c>
      <c r="B198" s="772"/>
      <c r="C198" s="772"/>
      <c r="D198" s="772"/>
      <c r="E198" s="772"/>
      <c r="F198" s="772"/>
      <c r="G198" s="772"/>
      <c r="H198" s="772"/>
      <c r="I198" s="772"/>
      <c r="J198" s="772"/>
      <c r="K198" s="772"/>
      <c r="L198" s="772"/>
      <c r="M198" s="772"/>
      <c r="N198" s="772"/>
      <c r="O198" s="772"/>
      <c r="P198" s="772"/>
      <c r="Q198" s="772"/>
      <c r="R198" s="772"/>
      <c r="S198" s="772"/>
      <c r="T198" s="772"/>
      <c r="U198" s="772"/>
      <c r="V198" s="772"/>
      <c r="W198" s="772"/>
      <c r="X198" s="772"/>
      <c r="Y198" s="772"/>
      <c r="Z198" s="772"/>
      <c r="AA198" s="772"/>
      <c r="AB198" s="772"/>
      <c r="AC198" s="772"/>
      <c r="AD198" s="772"/>
      <c r="AE198" s="772"/>
      <c r="AF198" s="772"/>
      <c r="AG198" s="773"/>
      <c r="AH198" s="171"/>
      <c r="AI198" s="802"/>
      <c r="AJ198" s="729"/>
      <c r="AK198" s="729"/>
      <c r="AL198" s="729"/>
      <c r="AM198" s="729"/>
    </row>
    <row r="199" spans="1:39" s="158" customFormat="1" ht="9.75" customHeight="1">
      <c r="A199" s="781" t="s">
        <v>1092</v>
      </c>
      <c r="B199" s="651"/>
      <c r="C199" s="651"/>
      <c r="D199" s="651"/>
      <c r="E199" s="651"/>
      <c r="F199" s="651"/>
      <c r="G199" s="651"/>
      <c r="H199" s="651"/>
      <c r="I199" s="651"/>
      <c r="J199" s="651"/>
      <c r="K199" s="651"/>
      <c r="L199" s="651"/>
      <c r="M199" s="651"/>
      <c r="N199" s="651"/>
      <c r="O199" s="651"/>
      <c r="P199" s="651"/>
      <c r="Q199" s="651"/>
      <c r="R199" s="651"/>
      <c r="S199" s="651"/>
      <c r="T199" s="651"/>
      <c r="U199" s="651"/>
      <c r="V199" s="651"/>
      <c r="W199" s="651"/>
      <c r="X199" s="651"/>
      <c r="Y199" s="651"/>
      <c r="Z199" s="651"/>
      <c r="AA199" s="651"/>
      <c r="AB199" s="651"/>
      <c r="AC199" s="651"/>
      <c r="AD199" s="651"/>
      <c r="AE199" s="651"/>
      <c r="AF199" s="651"/>
      <c r="AG199" s="652"/>
      <c r="AH199" s="172"/>
      <c r="AI199" s="609"/>
      <c r="AJ199" s="590"/>
      <c r="AK199" s="590"/>
      <c r="AL199" s="590"/>
      <c r="AM199" s="590"/>
    </row>
    <row r="200" spans="1:39" s="158" customFormat="1" ht="9.75" customHeight="1">
      <c r="A200" s="782"/>
      <c r="B200" s="621"/>
      <c r="C200" s="621"/>
      <c r="D200" s="621"/>
      <c r="E200" s="621"/>
      <c r="F200" s="621"/>
      <c r="G200" s="621"/>
      <c r="H200" s="621"/>
      <c r="I200" s="621"/>
      <c r="J200" s="621"/>
      <c r="K200" s="621"/>
      <c r="L200" s="621"/>
      <c r="M200" s="621"/>
      <c r="N200" s="621"/>
      <c r="O200" s="621"/>
      <c r="P200" s="621"/>
      <c r="Q200" s="621"/>
      <c r="R200" s="621"/>
      <c r="S200" s="621"/>
      <c r="T200" s="621"/>
      <c r="U200" s="621"/>
      <c r="V200" s="621"/>
      <c r="W200" s="621"/>
      <c r="X200" s="621"/>
      <c r="Y200" s="621"/>
      <c r="Z200" s="621"/>
      <c r="AA200" s="621"/>
      <c r="AB200" s="621"/>
      <c r="AC200" s="621"/>
      <c r="AD200" s="621"/>
      <c r="AE200" s="621"/>
      <c r="AF200" s="621"/>
      <c r="AG200" s="622"/>
      <c r="AH200" s="172"/>
      <c r="AI200" s="609"/>
      <c r="AJ200" s="590"/>
      <c r="AK200" s="590"/>
      <c r="AL200" s="590"/>
      <c r="AM200" s="590"/>
    </row>
    <row r="201" spans="1:39" s="158" customFormat="1" ht="9.75" customHeight="1">
      <c r="A201" s="782"/>
      <c r="B201" s="621"/>
      <c r="C201" s="621"/>
      <c r="D201" s="621"/>
      <c r="E201" s="621"/>
      <c r="F201" s="621"/>
      <c r="G201" s="621"/>
      <c r="H201" s="621"/>
      <c r="I201" s="621"/>
      <c r="J201" s="621"/>
      <c r="K201" s="621"/>
      <c r="L201" s="621"/>
      <c r="M201" s="621"/>
      <c r="N201" s="621"/>
      <c r="O201" s="621"/>
      <c r="P201" s="621"/>
      <c r="Q201" s="621"/>
      <c r="R201" s="621"/>
      <c r="S201" s="621"/>
      <c r="T201" s="621"/>
      <c r="U201" s="621"/>
      <c r="V201" s="621"/>
      <c r="W201" s="621"/>
      <c r="X201" s="621"/>
      <c r="Y201" s="621"/>
      <c r="Z201" s="621"/>
      <c r="AA201" s="621"/>
      <c r="AB201" s="621"/>
      <c r="AC201" s="621"/>
      <c r="AD201" s="621"/>
      <c r="AE201" s="621"/>
      <c r="AF201" s="621"/>
      <c r="AG201" s="622"/>
      <c r="AH201" s="172"/>
      <c r="AI201" s="609"/>
      <c r="AJ201" s="590"/>
      <c r="AK201" s="590"/>
      <c r="AL201" s="590"/>
      <c r="AM201" s="590"/>
    </row>
    <row r="202" spans="1:39" s="158" customFormat="1" ht="9.75" customHeight="1">
      <c r="A202" s="782"/>
      <c r="B202" s="621"/>
      <c r="C202" s="621"/>
      <c r="D202" s="621"/>
      <c r="E202" s="621"/>
      <c r="F202" s="621"/>
      <c r="G202" s="621"/>
      <c r="H202" s="621"/>
      <c r="I202" s="621"/>
      <c r="J202" s="621"/>
      <c r="K202" s="621"/>
      <c r="L202" s="621"/>
      <c r="M202" s="621"/>
      <c r="N202" s="621"/>
      <c r="O202" s="621"/>
      <c r="P202" s="621"/>
      <c r="Q202" s="621"/>
      <c r="R202" s="621"/>
      <c r="S202" s="621"/>
      <c r="T202" s="621"/>
      <c r="U202" s="621"/>
      <c r="V202" s="621"/>
      <c r="W202" s="621"/>
      <c r="X202" s="621"/>
      <c r="Y202" s="621"/>
      <c r="Z202" s="621"/>
      <c r="AA202" s="621"/>
      <c r="AB202" s="621"/>
      <c r="AC202" s="621"/>
      <c r="AD202" s="621"/>
      <c r="AE202" s="621"/>
      <c r="AF202" s="621"/>
      <c r="AG202" s="622"/>
      <c r="AH202" s="172"/>
      <c r="AI202" s="609"/>
      <c r="AJ202" s="590"/>
      <c r="AK202" s="590"/>
      <c r="AL202" s="590"/>
      <c r="AM202" s="590"/>
    </row>
    <row r="203" spans="1:39" s="158" customFormat="1" ht="9.75" customHeight="1">
      <c r="A203" s="783"/>
      <c r="B203" s="624"/>
      <c r="C203" s="624"/>
      <c r="D203" s="624"/>
      <c r="E203" s="624"/>
      <c r="F203" s="624"/>
      <c r="G203" s="624"/>
      <c r="H203" s="624"/>
      <c r="I203" s="624"/>
      <c r="J203" s="624"/>
      <c r="K203" s="624"/>
      <c r="L203" s="624"/>
      <c r="M203" s="624"/>
      <c r="N203" s="624"/>
      <c r="O203" s="624"/>
      <c r="P203" s="624"/>
      <c r="Q203" s="624"/>
      <c r="R203" s="624"/>
      <c r="S203" s="624"/>
      <c r="T203" s="624"/>
      <c r="U203" s="624"/>
      <c r="V203" s="624"/>
      <c r="W203" s="624"/>
      <c r="X203" s="624"/>
      <c r="Y203" s="624"/>
      <c r="Z203" s="624"/>
      <c r="AA203" s="624"/>
      <c r="AB203" s="624"/>
      <c r="AC203" s="624"/>
      <c r="AD203" s="624"/>
      <c r="AE203" s="624"/>
      <c r="AF203" s="624"/>
      <c r="AG203" s="625"/>
      <c r="AH203" s="172"/>
      <c r="AI203" s="609"/>
      <c r="AJ203" s="590"/>
      <c r="AK203" s="590"/>
      <c r="AL203" s="590"/>
      <c r="AM203" s="590"/>
    </row>
    <row r="204" spans="1:39" s="158" customFormat="1" ht="9.75" customHeight="1">
      <c r="A204" s="781" t="s">
        <v>1093</v>
      </c>
      <c r="B204" s="789" t="s">
        <v>1150</v>
      </c>
      <c r="C204" s="789"/>
      <c r="D204" s="789"/>
      <c r="E204" s="789"/>
      <c r="F204" s="789"/>
      <c r="G204" s="789"/>
      <c r="H204" s="789"/>
      <c r="I204" s="789"/>
      <c r="J204" s="789"/>
      <c r="K204" s="789"/>
      <c r="L204" s="789"/>
      <c r="M204" s="789"/>
      <c r="N204" s="789"/>
      <c r="O204" s="789"/>
      <c r="P204" s="789"/>
      <c r="Q204" s="789"/>
      <c r="R204" s="789"/>
      <c r="S204" s="789"/>
      <c r="T204" s="789"/>
      <c r="U204" s="789"/>
      <c r="V204" s="789"/>
      <c r="W204" s="789"/>
      <c r="X204" s="789"/>
      <c r="Y204" s="789"/>
      <c r="Z204" s="789"/>
      <c r="AA204" s="789"/>
      <c r="AB204" s="789"/>
      <c r="AC204" s="789"/>
      <c r="AD204" s="789"/>
      <c r="AE204" s="789"/>
      <c r="AF204" s="789"/>
      <c r="AG204" s="790"/>
      <c r="AH204" s="173"/>
      <c r="AI204" s="609"/>
      <c r="AJ204" s="590"/>
      <c r="AK204" s="590"/>
      <c r="AL204" s="590"/>
      <c r="AM204" s="590"/>
    </row>
    <row r="205" spans="1:39" s="158" customFormat="1" ht="9.75" customHeight="1">
      <c r="A205" s="782"/>
      <c r="B205" s="791"/>
      <c r="C205" s="791"/>
      <c r="D205" s="791"/>
      <c r="E205" s="791"/>
      <c r="F205" s="791"/>
      <c r="G205" s="791"/>
      <c r="H205" s="791"/>
      <c r="I205" s="791"/>
      <c r="J205" s="791"/>
      <c r="K205" s="791"/>
      <c r="L205" s="791"/>
      <c r="M205" s="791"/>
      <c r="N205" s="791"/>
      <c r="O205" s="791"/>
      <c r="P205" s="791"/>
      <c r="Q205" s="791"/>
      <c r="R205" s="791"/>
      <c r="S205" s="791"/>
      <c r="T205" s="791"/>
      <c r="U205" s="791"/>
      <c r="V205" s="791"/>
      <c r="W205" s="791"/>
      <c r="X205" s="791"/>
      <c r="Y205" s="791"/>
      <c r="Z205" s="791"/>
      <c r="AA205" s="791"/>
      <c r="AB205" s="791"/>
      <c r="AC205" s="791"/>
      <c r="AD205" s="791"/>
      <c r="AE205" s="791"/>
      <c r="AF205" s="791"/>
      <c r="AG205" s="792"/>
      <c r="AH205" s="173"/>
      <c r="AI205" s="609"/>
      <c r="AJ205" s="590"/>
      <c r="AK205" s="590"/>
      <c r="AL205" s="590"/>
      <c r="AM205" s="590"/>
    </row>
    <row r="206" spans="1:39" s="158" customFormat="1" ht="9.75" customHeight="1">
      <c r="A206" s="782"/>
      <c r="B206" s="791"/>
      <c r="C206" s="791"/>
      <c r="D206" s="791"/>
      <c r="E206" s="791"/>
      <c r="F206" s="791"/>
      <c r="G206" s="791"/>
      <c r="H206" s="791"/>
      <c r="I206" s="791"/>
      <c r="J206" s="791"/>
      <c r="K206" s="791"/>
      <c r="L206" s="791"/>
      <c r="M206" s="791"/>
      <c r="N206" s="791"/>
      <c r="O206" s="791"/>
      <c r="P206" s="791"/>
      <c r="Q206" s="791"/>
      <c r="R206" s="791"/>
      <c r="S206" s="791"/>
      <c r="T206" s="791"/>
      <c r="U206" s="791"/>
      <c r="V206" s="791"/>
      <c r="W206" s="791"/>
      <c r="X206" s="791"/>
      <c r="Y206" s="791"/>
      <c r="Z206" s="791"/>
      <c r="AA206" s="791"/>
      <c r="AB206" s="791"/>
      <c r="AC206" s="791"/>
      <c r="AD206" s="791"/>
      <c r="AE206" s="791"/>
      <c r="AF206" s="791"/>
      <c r="AG206" s="792"/>
      <c r="AH206" s="173"/>
      <c r="AI206" s="609"/>
      <c r="AJ206" s="590"/>
      <c r="AK206" s="590"/>
      <c r="AL206" s="590"/>
      <c r="AM206" s="590"/>
    </row>
    <row r="207" spans="1:39" s="158" customFormat="1" ht="9.75" customHeight="1">
      <c r="A207" s="782"/>
      <c r="B207" s="791"/>
      <c r="C207" s="791"/>
      <c r="D207" s="791"/>
      <c r="E207" s="791"/>
      <c r="F207" s="791"/>
      <c r="G207" s="791"/>
      <c r="H207" s="791"/>
      <c r="I207" s="791"/>
      <c r="J207" s="791"/>
      <c r="K207" s="791"/>
      <c r="L207" s="791"/>
      <c r="M207" s="791"/>
      <c r="N207" s="791"/>
      <c r="O207" s="791"/>
      <c r="P207" s="791"/>
      <c r="Q207" s="791"/>
      <c r="R207" s="791"/>
      <c r="S207" s="791"/>
      <c r="T207" s="791"/>
      <c r="U207" s="791"/>
      <c r="V207" s="791"/>
      <c r="W207" s="791"/>
      <c r="X207" s="791"/>
      <c r="Y207" s="791"/>
      <c r="Z207" s="791"/>
      <c r="AA207" s="791"/>
      <c r="AB207" s="791"/>
      <c r="AC207" s="791"/>
      <c r="AD207" s="791"/>
      <c r="AE207" s="791"/>
      <c r="AF207" s="791"/>
      <c r="AG207" s="792"/>
      <c r="AH207" s="173"/>
      <c r="AI207" s="609"/>
      <c r="AJ207" s="590"/>
      <c r="AK207" s="590"/>
      <c r="AL207" s="590"/>
      <c r="AM207" s="590"/>
    </row>
    <row r="208" spans="1:39" s="158" customFormat="1" ht="9.75" customHeight="1">
      <c r="A208" s="782"/>
      <c r="B208" s="791"/>
      <c r="C208" s="791"/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1"/>
      <c r="S208" s="791"/>
      <c r="T208" s="791"/>
      <c r="U208" s="791"/>
      <c r="V208" s="791"/>
      <c r="W208" s="791"/>
      <c r="X208" s="791"/>
      <c r="Y208" s="791"/>
      <c r="Z208" s="791"/>
      <c r="AA208" s="791"/>
      <c r="AB208" s="791"/>
      <c r="AC208" s="791"/>
      <c r="AD208" s="791"/>
      <c r="AE208" s="791"/>
      <c r="AF208" s="791"/>
      <c r="AG208" s="792"/>
      <c r="AH208" s="173"/>
      <c r="AI208" s="609"/>
      <c r="AJ208" s="590"/>
      <c r="AK208" s="590"/>
      <c r="AL208" s="590"/>
      <c r="AM208" s="590"/>
    </row>
    <row r="209" spans="1:39" s="158" customFormat="1" ht="9.75" customHeight="1">
      <c r="A209" s="782"/>
      <c r="B209" s="791"/>
      <c r="C209" s="791"/>
      <c r="D209" s="791"/>
      <c r="E209" s="791"/>
      <c r="F209" s="791"/>
      <c r="G209" s="791"/>
      <c r="H209" s="791"/>
      <c r="I209" s="791"/>
      <c r="J209" s="791"/>
      <c r="K209" s="791"/>
      <c r="L209" s="791"/>
      <c r="M209" s="791"/>
      <c r="N209" s="791"/>
      <c r="O209" s="791"/>
      <c r="P209" s="791"/>
      <c r="Q209" s="791"/>
      <c r="R209" s="791"/>
      <c r="S209" s="791"/>
      <c r="T209" s="791"/>
      <c r="U209" s="791"/>
      <c r="V209" s="791"/>
      <c r="W209" s="791"/>
      <c r="X209" s="791"/>
      <c r="Y209" s="791"/>
      <c r="Z209" s="791"/>
      <c r="AA209" s="791"/>
      <c r="AB209" s="791"/>
      <c r="AC209" s="791"/>
      <c r="AD209" s="791"/>
      <c r="AE209" s="791"/>
      <c r="AF209" s="791"/>
      <c r="AG209" s="792"/>
      <c r="AH209" s="173"/>
      <c r="AI209" s="609"/>
      <c r="AJ209" s="590"/>
      <c r="AK209" s="590"/>
      <c r="AL209" s="590"/>
      <c r="AM209" s="590"/>
    </row>
    <row r="210" spans="1:39" s="158" customFormat="1" ht="9.75" customHeight="1">
      <c r="A210" s="782"/>
      <c r="B210" s="791"/>
      <c r="C210" s="791"/>
      <c r="D210" s="791"/>
      <c r="E210" s="791"/>
      <c r="F210" s="791"/>
      <c r="G210" s="791"/>
      <c r="H210" s="791"/>
      <c r="I210" s="791"/>
      <c r="J210" s="791"/>
      <c r="K210" s="791"/>
      <c r="L210" s="791"/>
      <c r="M210" s="791"/>
      <c r="N210" s="791"/>
      <c r="O210" s="791"/>
      <c r="P210" s="791"/>
      <c r="Q210" s="791"/>
      <c r="R210" s="791"/>
      <c r="S210" s="791"/>
      <c r="T210" s="791"/>
      <c r="U210" s="791"/>
      <c r="V210" s="791"/>
      <c r="W210" s="791"/>
      <c r="X210" s="791"/>
      <c r="Y210" s="791"/>
      <c r="Z210" s="791"/>
      <c r="AA210" s="791"/>
      <c r="AB210" s="791"/>
      <c r="AC210" s="791"/>
      <c r="AD210" s="791"/>
      <c r="AE210" s="791"/>
      <c r="AF210" s="791"/>
      <c r="AG210" s="792"/>
      <c r="AH210" s="173"/>
      <c r="AI210" s="609"/>
      <c r="AJ210" s="590"/>
      <c r="AK210" s="590"/>
      <c r="AL210" s="590"/>
      <c r="AM210" s="590"/>
    </row>
    <row r="211" spans="1:39" s="158" customFormat="1" ht="9.75" customHeight="1">
      <c r="A211" s="783"/>
      <c r="B211" s="793"/>
      <c r="C211" s="793"/>
      <c r="D211" s="793"/>
      <c r="E211" s="793"/>
      <c r="F211" s="793"/>
      <c r="G211" s="793"/>
      <c r="H211" s="793"/>
      <c r="I211" s="793"/>
      <c r="J211" s="793"/>
      <c r="K211" s="793"/>
      <c r="L211" s="793"/>
      <c r="M211" s="793"/>
      <c r="N211" s="793"/>
      <c r="O211" s="793"/>
      <c r="P211" s="793"/>
      <c r="Q211" s="793"/>
      <c r="R211" s="793"/>
      <c r="S211" s="793"/>
      <c r="T211" s="793"/>
      <c r="U211" s="793"/>
      <c r="V211" s="793"/>
      <c r="W211" s="793"/>
      <c r="X211" s="793"/>
      <c r="Y211" s="793"/>
      <c r="Z211" s="793"/>
      <c r="AA211" s="793"/>
      <c r="AB211" s="793"/>
      <c r="AC211" s="793"/>
      <c r="AD211" s="793"/>
      <c r="AE211" s="793"/>
      <c r="AF211" s="793"/>
      <c r="AG211" s="794"/>
      <c r="AH211" s="173"/>
      <c r="AI211" s="609"/>
      <c r="AJ211" s="590"/>
      <c r="AK211" s="590"/>
      <c r="AL211" s="590"/>
      <c r="AM211" s="590"/>
    </row>
    <row r="212" spans="1:39" s="158" customFormat="1" ht="19.5" customHeight="1">
      <c r="A212" s="771" t="s">
        <v>1041</v>
      </c>
      <c r="B212" s="772"/>
      <c r="C212" s="772"/>
      <c r="D212" s="772"/>
      <c r="E212" s="772"/>
      <c r="F212" s="772"/>
      <c r="G212" s="772"/>
      <c r="H212" s="772"/>
      <c r="I212" s="772"/>
      <c r="J212" s="772"/>
      <c r="K212" s="772"/>
      <c r="L212" s="772"/>
      <c r="M212" s="772"/>
      <c r="N212" s="772"/>
      <c r="O212" s="772"/>
      <c r="P212" s="772"/>
      <c r="Q212" s="772"/>
      <c r="R212" s="772"/>
      <c r="S212" s="772"/>
      <c r="T212" s="772"/>
      <c r="U212" s="772"/>
      <c r="V212" s="772"/>
      <c r="W212" s="772"/>
      <c r="X212" s="772"/>
      <c r="Y212" s="772"/>
      <c r="Z212" s="772"/>
      <c r="AA212" s="772"/>
      <c r="AB212" s="772"/>
      <c r="AC212" s="772"/>
      <c r="AD212" s="772"/>
      <c r="AE212" s="772"/>
      <c r="AF212" s="772"/>
      <c r="AG212" s="773"/>
      <c r="AH212" s="171"/>
      <c r="AI212" s="609"/>
      <c r="AJ212" s="590"/>
      <c r="AK212" s="590"/>
      <c r="AL212" s="590"/>
      <c r="AM212" s="590"/>
    </row>
    <row r="213" spans="1:39" s="158" customFormat="1" ht="9" customHeight="1">
      <c r="A213" s="781" t="s">
        <v>1094</v>
      </c>
      <c r="B213" s="651"/>
      <c r="C213" s="651"/>
      <c r="D213" s="651"/>
      <c r="E213" s="651"/>
      <c r="F213" s="651"/>
      <c r="G213" s="651"/>
      <c r="H213" s="651"/>
      <c r="I213" s="651"/>
      <c r="J213" s="651"/>
      <c r="K213" s="651"/>
      <c r="L213" s="651"/>
      <c r="M213" s="651"/>
      <c r="N213" s="651"/>
      <c r="O213" s="651"/>
      <c r="P213" s="651"/>
      <c r="Q213" s="651"/>
      <c r="R213" s="651"/>
      <c r="S213" s="651"/>
      <c r="T213" s="651"/>
      <c r="U213" s="651"/>
      <c r="V213" s="651"/>
      <c r="W213" s="651"/>
      <c r="X213" s="651"/>
      <c r="Y213" s="651"/>
      <c r="Z213" s="651"/>
      <c r="AA213" s="651"/>
      <c r="AB213" s="651"/>
      <c r="AC213" s="651"/>
      <c r="AD213" s="651"/>
      <c r="AE213" s="651"/>
      <c r="AF213" s="651"/>
      <c r="AG213" s="652"/>
      <c r="AH213" s="172"/>
      <c r="AI213" s="609"/>
      <c r="AJ213" s="590"/>
      <c r="AK213" s="590"/>
      <c r="AL213" s="590"/>
      <c r="AM213" s="590"/>
    </row>
    <row r="214" spans="1:39" s="158" customFormat="1" ht="7.5" customHeight="1">
      <c r="A214" s="782"/>
      <c r="B214" s="621"/>
      <c r="C214" s="621"/>
      <c r="D214" s="621"/>
      <c r="E214" s="621"/>
      <c r="F214" s="621"/>
      <c r="G214" s="621"/>
      <c r="H214" s="621"/>
      <c r="I214" s="621"/>
      <c r="J214" s="621"/>
      <c r="K214" s="621"/>
      <c r="L214" s="621"/>
      <c r="M214" s="621"/>
      <c r="N214" s="621"/>
      <c r="O214" s="621"/>
      <c r="P214" s="621"/>
      <c r="Q214" s="621"/>
      <c r="R214" s="621"/>
      <c r="S214" s="621"/>
      <c r="T214" s="621"/>
      <c r="U214" s="621"/>
      <c r="V214" s="621"/>
      <c r="W214" s="621"/>
      <c r="X214" s="621"/>
      <c r="Y214" s="621"/>
      <c r="Z214" s="621"/>
      <c r="AA214" s="621"/>
      <c r="AB214" s="621"/>
      <c r="AC214" s="621"/>
      <c r="AD214" s="621"/>
      <c r="AE214" s="621"/>
      <c r="AF214" s="621"/>
      <c r="AG214" s="622"/>
      <c r="AH214" s="172"/>
      <c r="AI214" s="609"/>
      <c r="AJ214" s="590"/>
      <c r="AK214" s="590"/>
      <c r="AL214" s="590"/>
      <c r="AM214" s="590"/>
    </row>
    <row r="215" spans="1:39" s="158" customFormat="1" ht="7.5" customHeight="1">
      <c r="A215" s="782"/>
      <c r="B215" s="621"/>
      <c r="C215" s="621"/>
      <c r="D215" s="621"/>
      <c r="E215" s="621"/>
      <c r="F215" s="621"/>
      <c r="G215" s="621"/>
      <c r="H215" s="621"/>
      <c r="I215" s="621"/>
      <c r="J215" s="621"/>
      <c r="K215" s="621"/>
      <c r="L215" s="621"/>
      <c r="M215" s="621"/>
      <c r="N215" s="621"/>
      <c r="O215" s="621"/>
      <c r="P215" s="621"/>
      <c r="Q215" s="621"/>
      <c r="R215" s="621"/>
      <c r="S215" s="621"/>
      <c r="T215" s="621"/>
      <c r="U215" s="621"/>
      <c r="V215" s="621"/>
      <c r="W215" s="621"/>
      <c r="X215" s="621"/>
      <c r="Y215" s="621"/>
      <c r="Z215" s="621"/>
      <c r="AA215" s="621"/>
      <c r="AB215" s="621"/>
      <c r="AC215" s="621"/>
      <c r="AD215" s="621"/>
      <c r="AE215" s="621"/>
      <c r="AF215" s="621"/>
      <c r="AG215" s="622"/>
      <c r="AH215" s="172"/>
      <c r="AI215" s="609"/>
      <c r="AJ215" s="590"/>
      <c r="AK215" s="590"/>
      <c r="AL215" s="590"/>
      <c r="AM215" s="590"/>
    </row>
    <row r="216" spans="1:39" s="158" customFormat="1" ht="7.5" customHeight="1">
      <c r="A216" s="782"/>
      <c r="B216" s="621"/>
      <c r="C216" s="621"/>
      <c r="D216" s="621"/>
      <c r="E216" s="621"/>
      <c r="F216" s="621"/>
      <c r="G216" s="621"/>
      <c r="H216" s="621"/>
      <c r="I216" s="621"/>
      <c r="J216" s="621"/>
      <c r="K216" s="621"/>
      <c r="L216" s="621"/>
      <c r="M216" s="621"/>
      <c r="N216" s="621"/>
      <c r="O216" s="621"/>
      <c r="P216" s="621"/>
      <c r="Q216" s="621"/>
      <c r="R216" s="621"/>
      <c r="S216" s="621"/>
      <c r="T216" s="621"/>
      <c r="U216" s="621"/>
      <c r="V216" s="621"/>
      <c r="W216" s="621"/>
      <c r="X216" s="621"/>
      <c r="Y216" s="621"/>
      <c r="Z216" s="621"/>
      <c r="AA216" s="621"/>
      <c r="AB216" s="621"/>
      <c r="AC216" s="621"/>
      <c r="AD216" s="621"/>
      <c r="AE216" s="621"/>
      <c r="AF216" s="621"/>
      <c r="AG216" s="622"/>
      <c r="AH216" s="172"/>
      <c r="AI216" s="609"/>
      <c r="AJ216" s="590"/>
      <c r="AK216" s="590"/>
      <c r="AL216" s="590"/>
      <c r="AM216" s="590"/>
    </row>
    <row r="217" spans="1:39" s="158" customFormat="1" ht="7.5" customHeight="1">
      <c r="A217" s="782"/>
      <c r="B217" s="621"/>
      <c r="C217" s="621"/>
      <c r="D217" s="621"/>
      <c r="E217" s="621"/>
      <c r="F217" s="621"/>
      <c r="G217" s="621"/>
      <c r="H217" s="621"/>
      <c r="I217" s="621"/>
      <c r="J217" s="621"/>
      <c r="K217" s="621"/>
      <c r="L217" s="621"/>
      <c r="M217" s="621"/>
      <c r="N217" s="621"/>
      <c r="O217" s="621"/>
      <c r="P217" s="621"/>
      <c r="Q217" s="621"/>
      <c r="R217" s="621"/>
      <c r="S217" s="621"/>
      <c r="T217" s="621"/>
      <c r="U217" s="621"/>
      <c r="V217" s="621"/>
      <c r="W217" s="621"/>
      <c r="X217" s="621"/>
      <c r="Y217" s="621"/>
      <c r="Z217" s="621"/>
      <c r="AA217" s="621"/>
      <c r="AB217" s="621"/>
      <c r="AC217" s="621"/>
      <c r="AD217" s="621"/>
      <c r="AE217" s="621"/>
      <c r="AF217" s="621"/>
      <c r="AG217" s="622"/>
      <c r="AH217" s="172"/>
      <c r="AI217" s="609"/>
      <c r="AJ217" s="590"/>
      <c r="AK217" s="590"/>
      <c r="AL217" s="590"/>
      <c r="AM217" s="590"/>
    </row>
    <row r="218" spans="1:39" s="158" customFormat="1" ht="7.5" customHeight="1">
      <c r="A218" s="782"/>
      <c r="B218" s="621"/>
      <c r="C218" s="621"/>
      <c r="D218" s="621"/>
      <c r="E218" s="621"/>
      <c r="F218" s="621"/>
      <c r="G218" s="621"/>
      <c r="H218" s="621"/>
      <c r="I218" s="621"/>
      <c r="J218" s="621"/>
      <c r="K218" s="621"/>
      <c r="L218" s="621"/>
      <c r="M218" s="621"/>
      <c r="N218" s="621"/>
      <c r="O218" s="621"/>
      <c r="P218" s="621"/>
      <c r="Q218" s="621"/>
      <c r="R218" s="621"/>
      <c r="S218" s="621"/>
      <c r="T218" s="621"/>
      <c r="U218" s="621"/>
      <c r="V218" s="621"/>
      <c r="W218" s="621"/>
      <c r="X218" s="621"/>
      <c r="Y218" s="621"/>
      <c r="Z218" s="621"/>
      <c r="AA218" s="621"/>
      <c r="AB218" s="621"/>
      <c r="AC218" s="621"/>
      <c r="AD218" s="621"/>
      <c r="AE218" s="621"/>
      <c r="AF218" s="621"/>
      <c r="AG218" s="622"/>
      <c r="AH218" s="172"/>
      <c r="AI218" s="609"/>
      <c r="AJ218" s="590"/>
      <c r="AK218" s="590"/>
      <c r="AL218" s="590"/>
      <c r="AM218" s="590"/>
    </row>
    <row r="219" spans="1:39" s="158" customFormat="1" ht="7.5" customHeight="1">
      <c r="A219" s="782"/>
      <c r="B219" s="621"/>
      <c r="C219" s="621"/>
      <c r="D219" s="621"/>
      <c r="E219" s="621"/>
      <c r="F219" s="621"/>
      <c r="G219" s="621"/>
      <c r="H219" s="621"/>
      <c r="I219" s="621"/>
      <c r="J219" s="621"/>
      <c r="K219" s="621"/>
      <c r="L219" s="621"/>
      <c r="M219" s="621"/>
      <c r="N219" s="621"/>
      <c r="O219" s="621"/>
      <c r="P219" s="621"/>
      <c r="Q219" s="621"/>
      <c r="R219" s="621"/>
      <c r="S219" s="621"/>
      <c r="T219" s="621"/>
      <c r="U219" s="621"/>
      <c r="V219" s="621"/>
      <c r="W219" s="621"/>
      <c r="X219" s="621"/>
      <c r="Y219" s="621"/>
      <c r="Z219" s="621"/>
      <c r="AA219" s="621"/>
      <c r="AB219" s="621"/>
      <c r="AC219" s="621"/>
      <c r="AD219" s="621"/>
      <c r="AE219" s="621"/>
      <c r="AF219" s="621"/>
      <c r="AG219" s="622"/>
      <c r="AH219" s="172"/>
      <c r="AI219" s="609"/>
      <c r="AJ219" s="590"/>
      <c r="AK219" s="590"/>
      <c r="AL219" s="590"/>
      <c r="AM219" s="590"/>
    </row>
    <row r="220" spans="1:39" s="158" customFormat="1" ht="7.5" customHeight="1">
      <c r="A220" s="782"/>
      <c r="B220" s="621"/>
      <c r="C220" s="621"/>
      <c r="D220" s="621"/>
      <c r="E220" s="621"/>
      <c r="F220" s="621"/>
      <c r="G220" s="621"/>
      <c r="H220" s="621"/>
      <c r="I220" s="621"/>
      <c r="J220" s="621"/>
      <c r="K220" s="621"/>
      <c r="L220" s="621"/>
      <c r="M220" s="621"/>
      <c r="N220" s="621"/>
      <c r="O220" s="621"/>
      <c r="P220" s="621"/>
      <c r="Q220" s="621"/>
      <c r="R220" s="621"/>
      <c r="S220" s="621"/>
      <c r="T220" s="621"/>
      <c r="U220" s="621"/>
      <c r="V220" s="621"/>
      <c r="W220" s="621"/>
      <c r="X220" s="621"/>
      <c r="Y220" s="621"/>
      <c r="Z220" s="621"/>
      <c r="AA220" s="621"/>
      <c r="AB220" s="621"/>
      <c r="AC220" s="621"/>
      <c r="AD220" s="621"/>
      <c r="AE220" s="621"/>
      <c r="AF220" s="621"/>
      <c r="AG220" s="622"/>
      <c r="AH220" s="172"/>
      <c r="AI220" s="609"/>
      <c r="AJ220" s="590"/>
      <c r="AK220" s="590"/>
      <c r="AL220" s="590"/>
      <c r="AM220" s="590"/>
    </row>
    <row r="221" spans="1:39" s="158" customFormat="1" ht="7.5" customHeight="1">
      <c r="A221" s="782"/>
      <c r="B221" s="621"/>
      <c r="C221" s="621"/>
      <c r="D221" s="621"/>
      <c r="E221" s="621"/>
      <c r="F221" s="621"/>
      <c r="G221" s="621"/>
      <c r="H221" s="621"/>
      <c r="I221" s="621"/>
      <c r="J221" s="621"/>
      <c r="K221" s="621"/>
      <c r="L221" s="621"/>
      <c r="M221" s="621"/>
      <c r="N221" s="621"/>
      <c r="O221" s="621"/>
      <c r="P221" s="621"/>
      <c r="Q221" s="621"/>
      <c r="R221" s="621"/>
      <c r="S221" s="621"/>
      <c r="T221" s="621"/>
      <c r="U221" s="621"/>
      <c r="V221" s="621"/>
      <c r="W221" s="621"/>
      <c r="X221" s="621"/>
      <c r="Y221" s="621"/>
      <c r="Z221" s="621"/>
      <c r="AA221" s="621"/>
      <c r="AB221" s="621"/>
      <c r="AC221" s="621"/>
      <c r="AD221" s="621"/>
      <c r="AE221" s="621"/>
      <c r="AF221" s="621"/>
      <c r="AG221" s="622"/>
      <c r="AH221" s="172"/>
      <c r="AI221" s="609"/>
      <c r="AJ221" s="590"/>
      <c r="AK221" s="590"/>
      <c r="AL221" s="590"/>
      <c r="AM221" s="590"/>
    </row>
    <row r="222" spans="1:39" s="158" customFormat="1" ht="7.5" customHeight="1">
      <c r="A222" s="782"/>
      <c r="B222" s="621"/>
      <c r="C222" s="621"/>
      <c r="D222" s="621"/>
      <c r="E222" s="621"/>
      <c r="F222" s="621"/>
      <c r="G222" s="621"/>
      <c r="H222" s="621"/>
      <c r="I222" s="621"/>
      <c r="J222" s="621"/>
      <c r="K222" s="621"/>
      <c r="L222" s="621"/>
      <c r="M222" s="621"/>
      <c r="N222" s="621"/>
      <c r="O222" s="621"/>
      <c r="P222" s="621"/>
      <c r="Q222" s="621"/>
      <c r="R222" s="621"/>
      <c r="S222" s="621"/>
      <c r="T222" s="621"/>
      <c r="U222" s="621"/>
      <c r="V222" s="621"/>
      <c r="W222" s="621"/>
      <c r="X222" s="621"/>
      <c r="Y222" s="621"/>
      <c r="Z222" s="621"/>
      <c r="AA222" s="621"/>
      <c r="AB222" s="621"/>
      <c r="AC222" s="621"/>
      <c r="AD222" s="621"/>
      <c r="AE222" s="621"/>
      <c r="AF222" s="621"/>
      <c r="AG222" s="622"/>
      <c r="AH222" s="172"/>
      <c r="AI222" s="609"/>
      <c r="AJ222" s="590"/>
      <c r="AK222" s="590"/>
      <c r="AL222" s="590"/>
      <c r="AM222" s="590"/>
    </row>
    <row r="223" spans="1:39" s="158" customFormat="1" ht="7.5" customHeight="1">
      <c r="A223" s="782"/>
      <c r="B223" s="621"/>
      <c r="C223" s="621"/>
      <c r="D223" s="621"/>
      <c r="E223" s="621"/>
      <c r="F223" s="621"/>
      <c r="G223" s="621"/>
      <c r="H223" s="621"/>
      <c r="I223" s="621"/>
      <c r="J223" s="621"/>
      <c r="K223" s="621"/>
      <c r="L223" s="621"/>
      <c r="M223" s="621"/>
      <c r="N223" s="621"/>
      <c r="O223" s="621"/>
      <c r="P223" s="621"/>
      <c r="Q223" s="621"/>
      <c r="R223" s="621"/>
      <c r="S223" s="621"/>
      <c r="T223" s="621"/>
      <c r="U223" s="621"/>
      <c r="V223" s="621"/>
      <c r="W223" s="621"/>
      <c r="X223" s="621"/>
      <c r="Y223" s="621"/>
      <c r="Z223" s="621"/>
      <c r="AA223" s="621"/>
      <c r="AB223" s="621"/>
      <c r="AC223" s="621"/>
      <c r="AD223" s="621"/>
      <c r="AE223" s="621"/>
      <c r="AF223" s="621"/>
      <c r="AG223" s="622"/>
      <c r="AH223" s="172"/>
      <c r="AI223" s="609"/>
      <c r="AJ223" s="590"/>
      <c r="AK223" s="590"/>
      <c r="AL223" s="590"/>
      <c r="AM223" s="590"/>
    </row>
    <row r="224" spans="1:39" s="158" customFormat="1" ht="7.5" customHeight="1">
      <c r="A224" s="783"/>
      <c r="B224" s="624"/>
      <c r="C224" s="624"/>
      <c r="D224" s="624"/>
      <c r="E224" s="624"/>
      <c r="F224" s="624"/>
      <c r="G224" s="624"/>
      <c r="H224" s="624"/>
      <c r="I224" s="624"/>
      <c r="J224" s="624"/>
      <c r="K224" s="624"/>
      <c r="L224" s="624"/>
      <c r="M224" s="624"/>
      <c r="N224" s="624"/>
      <c r="O224" s="624"/>
      <c r="P224" s="624"/>
      <c r="Q224" s="624"/>
      <c r="R224" s="624"/>
      <c r="S224" s="624"/>
      <c r="T224" s="624"/>
      <c r="U224" s="624"/>
      <c r="V224" s="624"/>
      <c r="W224" s="624"/>
      <c r="X224" s="624"/>
      <c r="Y224" s="624"/>
      <c r="Z224" s="624"/>
      <c r="AA224" s="624"/>
      <c r="AB224" s="624"/>
      <c r="AC224" s="624"/>
      <c r="AD224" s="624"/>
      <c r="AE224" s="624"/>
      <c r="AF224" s="624"/>
      <c r="AG224" s="625"/>
      <c r="AH224" s="172"/>
      <c r="AI224" s="609"/>
      <c r="AJ224" s="590"/>
      <c r="AK224" s="590"/>
      <c r="AL224" s="590"/>
      <c r="AM224" s="590"/>
    </row>
    <row r="225" spans="1:39" s="158" customFormat="1" ht="19.5" customHeight="1">
      <c r="A225" s="771" t="s">
        <v>1043</v>
      </c>
      <c r="B225" s="772"/>
      <c r="C225" s="772"/>
      <c r="D225" s="772"/>
      <c r="E225" s="772"/>
      <c r="F225" s="772"/>
      <c r="G225" s="772"/>
      <c r="H225" s="772"/>
      <c r="I225" s="772"/>
      <c r="J225" s="772"/>
      <c r="K225" s="772"/>
      <c r="L225" s="772"/>
      <c r="M225" s="772"/>
      <c r="N225" s="772"/>
      <c r="O225" s="772"/>
      <c r="P225" s="772"/>
      <c r="Q225" s="772"/>
      <c r="R225" s="772"/>
      <c r="S225" s="772"/>
      <c r="T225" s="772"/>
      <c r="U225" s="772"/>
      <c r="V225" s="772"/>
      <c r="W225" s="772"/>
      <c r="X225" s="772"/>
      <c r="Y225" s="772"/>
      <c r="Z225" s="772"/>
      <c r="AA225" s="772"/>
      <c r="AB225" s="772"/>
      <c r="AC225" s="772"/>
      <c r="AD225" s="772"/>
      <c r="AE225" s="772"/>
      <c r="AF225" s="772"/>
      <c r="AG225" s="773"/>
      <c r="AH225" s="171"/>
      <c r="AI225" s="609"/>
      <c r="AJ225" s="590"/>
      <c r="AK225" s="590"/>
      <c r="AL225" s="590"/>
      <c r="AM225" s="590"/>
    </row>
    <row r="226" spans="1:39" s="158" customFormat="1" ht="36" customHeight="1">
      <c r="A226" s="369" t="s">
        <v>1095</v>
      </c>
      <c r="B226" s="769"/>
      <c r="C226" s="769"/>
      <c r="D226" s="769"/>
      <c r="E226" s="769"/>
      <c r="F226" s="769"/>
      <c r="G226" s="769"/>
      <c r="H226" s="769"/>
      <c r="I226" s="769"/>
      <c r="J226" s="769"/>
      <c r="K226" s="769"/>
      <c r="L226" s="769"/>
      <c r="M226" s="769"/>
      <c r="N226" s="769"/>
      <c r="O226" s="769"/>
      <c r="P226" s="769"/>
      <c r="Q226" s="769"/>
      <c r="R226" s="769"/>
      <c r="S226" s="769"/>
      <c r="T226" s="769"/>
      <c r="U226" s="769"/>
      <c r="V226" s="769"/>
      <c r="W226" s="769"/>
      <c r="X226" s="769"/>
      <c r="Y226" s="769"/>
      <c r="Z226" s="769"/>
      <c r="AA226" s="769"/>
      <c r="AB226" s="769"/>
      <c r="AC226" s="769"/>
      <c r="AD226" s="769"/>
      <c r="AE226" s="769"/>
      <c r="AF226" s="769"/>
      <c r="AG226" s="770"/>
      <c r="AH226" s="172"/>
      <c r="AI226" s="596"/>
      <c r="AJ226" s="591"/>
      <c r="AK226" s="591"/>
      <c r="AL226" s="591"/>
      <c r="AM226" s="591"/>
    </row>
    <row r="227" spans="1:39" s="158" customFormat="1" ht="15">
      <c r="A227" s="788"/>
      <c r="B227" s="788"/>
      <c r="C227" s="788"/>
      <c r="D227" s="788"/>
      <c r="E227" s="788"/>
      <c r="F227" s="788"/>
      <c r="G227" s="788"/>
      <c r="H227" s="788"/>
      <c r="I227" s="788"/>
      <c r="J227" s="788"/>
      <c r="K227" s="788"/>
      <c r="L227" s="788"/>
      <c r="M227" s="788"/>
      <c r="N227" s="788"/>
      <c r="O227" s="788"/>
      <c r="P227" s="788"/>
      <c r="Q227" s="788"/>
      <c r="R227" s="788"/>
      <c r="S227" s="788"/>
      <c r="T227" s="788"/>
      <c r="U227" s="788"/>
      <c r="V227" s="788"/>
      <c r="W227" s="788"/>
      <c r="X227" s="788"/>
      <c r="Y227" s="788"/>
      <c r="Z227" s="788"/>
      <c r="AA227" s="788"/>
      <c r="AB227" s="788"/>
      <c r="AC227" s="788"/>
      <c r="AD227" s="788"/>
      <c r="AE227" s="788"/>
      <c r="AF227" s="788"/>
      <c r="AG227" s="788"/>
      <c r="AH227" s="174"/>
      <c r="AI227" s="594"/>
      <c r="AJ227" s="595"/>
      <c r="AK227" s="595"/>
      <c r="AL227" s="596"/>
      <c r="AM227" s="399"/>
    </row>
    <row r="228" spans="1:39" s="158" customFormat="1" ht="18.75" customHeight="1">
      <c r="A228" s="821" t="s">
        <v>1045</v>
      </c>
      <c r="B228" s="821"/>
      <c r="C228" s="821"/>
      <c r="D228" s="821"/>
      <c r="E228" s="821"/>
      <c r="F228" s="821"/>
      <c r="G228" s="821"/>
      <c r="H228" s="821"/>
      <c r="I228" s="821"/>
      <c r="J228" s="821"/>
      <c r="K228" s="821"/>
      <c r="L228" s="821"/>
      <c r="M228" s="821"/>
      <c r="N228" s="821"/>
      <c r="O228" s="821"/>
      <c r="P228" s="821"/>
      <c r="Q228" s="821"/>
      <c r="R228" s="821"/>
      <c r="S228" s="821"/>
      <c r="T228" s="821"/>
      <c r="U228" s="821"/>
      <c r="V228" s="821"/>
      <c r="W228" s="821"/>
      <c r="X228" s="821"/>
      <c r="Y228" s="821"/>
      <c r="Z228" s="821"/>
      <c r="AA228" s="821"/>
      <c r="AB228" s="821"/>
      <c r="AC228" s="821"/>
      <c r="AD228" s="821"/>
      <c r="AE228" s="821"/>
      <c r="AF228" s="821"/>
      <c r="AG228" s="821"/>
      <c r="AH228" s="176"/>
      <c r="AI228" s="597"/>
      <c r="AJ228" s="598"/>
      <c r="AK228" s="598"/>
      <c r="AL228" s="599"/>
      <c r="AM228" s="399"/>
    </row>
    <row r="229" spans="1:39" s="158" customFormat="1" ht="13.5" customHeight="1">
      <c r="A229" s="803"/>
      <c r="B229" s="803"/>
      <c r="C229" s="803"/>
      <c r="D229" s="803"/>
      <c r="E229" s="803"/>
      <c r="F229" s="803"/>
      <c r="G229" s="803"/>
      <c r="H229" s="803"/>
      <c r="I229" s="803"/>
      <c r="J229" s="803"/>
      <c r="K229" s="803"/>
      <c r="L229" s="803"/>
      <c r="M229" s="803"/>
      <c r="N229" s="803"/>
      <c r="O229" s="803"/>
      <c r="P229" s="803"/>
      <c r="Q229" s="803"/>
      <c r="R229" s="803"/>
      <c r="S229" s="803"/>
      <c r="T229" s="803"/>
      <c r="U229" s="803"/>
      <c r="V229" s="803"/>
      <c r="W229" s="803"/>
      <c r="X229" s="803"/>
      <c r="Y229" s="803"/>
      <c r="Z229" s="803"/>
      <c r="AA229" s="803"/>
      <c r="AB229" s="803"/>
      <c r="AC229" s="803"/>
      <c r="AD229" s="803"/>
      <c r="AE229" s="803"/>
      <c r="AF229" s="803"/>
      <c r="AG229" s="803"/>
      <c r="AH229" s="177"/>
      <c r="AI229" s="600"/>
      <c r="AJ229" s="601"/>
      <c r="AK229" s="601"/>
      <c r="AL229" s="602"/>
      <c r="AM229" s="399"/>
    </row>
    <row r="230" spans="1:39" s="158" customFormat="1" ht="19.5" customHeight="1">
      <c r="A230" s="771" t="s">
        <v>1046</v>
      </c>
      <c r="B230" s="772"/>
      <c r="C230" s="772"/>
      <c r="D230" s="772"/>
      <c r="E230" s="772"/>
      <c r="F230" s="772"/>
      <c r="G230" s="772"/>
      <c r="H230" s="772"/>
      <c r="I230" s="772"/>
      <c r="J230" s="772"/>
      <c r="K230" s="772"/>
      <c r="L230" s="772"/>
      <c r="M230" s="772"/>
      <c r="N230" s="772"/>
      <c r="O230" s="772"/>
      <c r="P230" s="772"/>
      <c r="Q230" s="772"/>
      <c r="R230" s="772"/>
      <c r="S230" s="772"/>
      <c r="T230" s="772"/>
      <c r="U230" s="772"/>
      <c r="V230" s="772"/>
      <c r="W230" s="772"/>
      <c r="X230" s="772"/>
      <c r="Y230" s="772"/>
      <c r="Z230" s="772"/>
      <c r="AA230" s="772"/>
      <c r="AB230" s="772"/>
      <c r="AC230" s="772"/>
      <c r="AD230" s="772"/>
      <c r="AE230" s="772"/>
      <c r="AF230" s="772"/>
      <c r="AG230" s="773"/>
      <c r="AH230" s="171"/>
      <c r="AI230" s="596"/>
      <c r="AJ230" s="591"/>
      <c r="AK230" s="591"/>
      <c r="AL230" s="591"/>
      <c r="AM230" s="591"/>
    </row>
    <row r="231" spans="1:39" s="158" customFormat="1" ht="19.5" customHeight="1">
      <c r="A231" s="781" t="s">
        <v>1096</v>
      </c>
      <c r="B231" s="769" t="s">
        <v>1048</v>
      </c>
      <c r="C231" s="769"/>
      <c r="D231" s="769"/>
      <c r="E231" s="769"/>
      <c r="F231" s="769"/>
      <c r="G231" s="769"/>
      <c r="H231" s="769"/>
      <c r="I231" s="769"/>
      <c r="J231" s="769"/>
      <c r="K231" s="769"/>
      <c r="L231" s="769"/>
      <c r="M231" s="769"/>
      <c r="N231" s="769"/>
      <c r="O231" s="769"/>
      <c r="P231" s="769"/>
      <c r="Q231" s="769"/>
      <c r="R231" s="769"/>
      <c r="S231" s="769"/>
      <c r="T231" s="769"/>
      <c r="U231" s="769"/>
      <c r="V231" s="769"/>
      <c r="W231" s="769"/>
      <c r="X231" s="769"/>
      <c r="Y231" s="769"/>
      <c r="Z231" s="769"/>
      <c r="AA231" s="769"/>
      <c r="AB231" s="769"/>
      <c r="AC231" s="769"/>
      <c r="AD231" s="769"/>
      <c r="AE231" s="769"/>
      <c r="AF231" s="769"/>
      <c r="AG231" s="770"/>
      <c r="AH231" s="172"/>
      <c r="AI231" s="599"/>
      <c r="AJ231" s="592"/>
      <c r="AK231" s="592"/>
      <c r="AL231" s="592"/>
      <c r="AM231" s="592"/>
    </row>
    <row r="232" spans="1:39" s="158" customFormat="1" ht="35.25" customHeight="1">
      <c r="A232" s="782"/>
      <c r="B232" s="651"/>
      <c r="C232" s="651"/>
      <c r="D232" s="651"/>
      <c r="E232" s="651"/>
      <c r="F232" s="651"/>
      <c r="G232" s="651"/>
      <c r="H232" s="651"/>
      <c r="I232" s="651"/>
      <c r="J232" s="651"/>
      <c r="K232" s="651"/>
      <c r="L232" s="651"/>
      <c r="M232" s="651"/>
      <c r="N232" s="651"/>
      <c r="O232" s="651"/>
      <c r="P232" s="651"/>
      <c r="Q232" s="651"/>
      <c r="R232" s="651"/>
      <c r="S232" s="651"/>
      <c r="T232" s="651"/>
      <c r="U232" s="651"/>
      <c r="V232" s="651"/>
      <c r="W232" s="651"/>
      <c r="X232" s="651"/>
      <c r="Y232" s="651"/>
      <c r="Z232" s="651"/>
      <c r="AA232" s="651"/>
      <c r="AB232" s="651"/>
      <c r="AC232" s="651"/>
      <c r="AD232" s="651"/>
      <c r="AE232" s="651"/>
      <c r="AF232" s="651"/>
      <c r="AG232" s="652"/>
      <c r="AH232" s="172"/>
      <c r="AI232" s="599"/>
      <c r="AJ232" s="592"/>
      <c r="AK232" s="592"/>
      <c r="AL232" s="592"/>
      <c r="AM232" s="592"/>
    </row>
    <row r="233" spans="1:39" s="158" customFormat="1" ht="35.25" customHeight="1">
      <c r="A233" s="782"/>
      <c r="B233" s="621"/>
      <c r="C233" s="621"/>
      <c r="D233" s="621"/>
      <c r="E233" s="621"/>
      <c r="F233" s="621"/>
      <c r="G233" s="621"/>
      <c r="H233" s="621"/>
      <c r="I233" s="621"/>
      <c r="J233" s="621"/>
      <c r="K233" s="621"/>
      <c r="L233" s="621"/>
      <c r="M233" s="621"/>
      <c r="N233" s="621"/>
      <c r="O233" s="621"/>
      <c r="P233" s="621"/>
      <c r="Q233" s="621"/>
      <c r="R233" s="621"/>
      <c r="S233" s="621"/>
      <c r="T233" s="621"/>
      <c r="U233" s="621"/>
      <c r="V233" s="621"/>
      <c r="W233" s="621"/>
      <c r="X233" s="621"/>
      <c r="Y233" s="621"/>
      <c r="Z233" s="621"/>
      <c r="AA233" s="621"/>
      <c r="AB233" s="621"/>
      <c r="AC233" s="621"/>
      <c r="AD233" s="621"/>
      <c r="AE233" s="621"/>
      <c r="AF233" s="621"/>
      <c r="AG233" s="622"/>
      <c r="AH233" s="172"/>
      <c r="AI233" s="599"/>
      <c r="AJ233" s="592"/>
      <c r="AK233" s="592"/>
      <c r="AL233" s="592"/>
      <c r="AM233" s="592"/>
    </row>
    <row r="234" spans="1:39" s="158" customFormat="1" ht="35.25" customHeight="1">
      <c r="A234" s="782"/>
      <c r="B234" s="621"/>
      <c r="C234" s="621"/>
      <c r="D234" s="621"/>
      <c r="E234" s="621"/>
      <c r="F234" s="621"/>
      <c r="G234" s="621"/>
      <c r="H234" s="621"/>
      <c r="I234" s="621"/>
      <c r="J234" s="621"/>
      <c r="K234" s="621"/>
      <c r="L234" s="621"/>
      <c r="M234" s="621"/>
      <c r="N234" s="621"/>
      <c r="O234" s="621"/>
      <c r="P234" s="621"/>
      <c r="Q234" s="621"/>
      <c r="R234" s="621"/>
      <c r="S234" s="621"/>
      <c r="T234" s="621"/>
      <c r="U234" s="621"/>
      <c r="V234" s="621"/>
      <c r="W234" s="621"/>
      <c r="X234" s="621"/>
      <c r="Y234" s="621"/>
      <c r="Z234" s="621"/>
      <c r="AA234" s="621"/>
      <c r="AB234" s="621"/>
      <c r="AC234" s="621"/>
      <c r="AD234" s="621"/>
      <c r="AE234" s="621"/>
      <c r="AF234" s="621"/>
      <c r="AG234" s="622"/>
      <c r="AH234" s="172"/>
      <c r="AI234" s="599"/>
      <c r="AJ234" s="592"/>
      <c r="AK234" s="592"/>
      <c r="AL234" s="592"/>
      <c r="AM234" s="592"/>
    </row>
    <row r="235" spans="1:39" s="158" customFormat="1" ht="35.25" customHeight="1">
      <c r="A235" s="782"/>
      <c r="B235" s="621"/>
      <c r="C235" s="621"/>
      <c r="D235" s="621"/>
      <c r="E235" s="621"/>
      <c r="F235" s="621"/>
      <c r="G235" s="621"/>
      <c r="H235" s="621"/>
      <c r="I235" s="621"/>
      <c r="J235" s="621"/>
      <c r="K235" s="621"/>
      <c r="L235" s="621"/>
      <c r="M235" s="621"/>
      <c r="N235" s="621"/>
      <c r="O235" s="621"/>
      <c r="P235" s="621"/>
      <c r="Q235" s="621"/>
      <c r="R235" s="621"/>
      <c r="S235" s="621"/>
      <c r="T235" s="621"/>
      <c r="U235" s="621"/>
      <c r="V235" s="621"/>
      <c r="W235" s="621"/>
      <c r="X235" s="621"/>
      <c r="Y235" s="621"/>
      <c r="Z235" s="621"/>
      <c r="AA235" s="621"/>
      <c r="AB235" s="621"/>
      <c r="AC235" s="621"/>
      <c r="AD235" s="621"/>
      <c r="AE235" s="621"/>
      <c r="AF235" s="621"/>
      <c r="AG235" s="622"/>
      <c r="AH235" s="172"/>
      <c r="AI235" s="599"/>
      <c r="AJ235" s="592"/>
      <c r="AK235" s="592"/>
      <c r="AL235" s="592"/>
      <c r="AM235" s="592"/>
    </row>
    <row r="236" spans="1:39" s="158" customFormat="1" ht="35.25" customHeight="1">
      <c r="A236" s="782"/>
      <c r="B236" s="621"/>
      <c r="C236" s="621"/>
      <c r="D236" s="621"/>
      <c r="E236" s="621"/>
      <c r="F236" s="621"/>
      <c r="G236" s="621"/>
      <c r="H236" s="621"/>
      <c r="I236" s="621"/>
      <c r="J236" s="621"/>
      <c r="K236" s="621"/>
      <c r="L236" s="621"/>
      <c r="M236" s="621"/>
      <c r="N236" s="621"/>
      <c r="O236" s="621"/>
      <c r="P236" s="621"/>
      <c r="Q236" s="621"/>
      <c r="R236" s="621"/>
      <c r="S236" s="621"/>
      <c r="T236" s="621"/>
      <c r="U236" s="621"/>
      <c r="V236" s="621"/>
      <c r="W236" s="621"/>
      <c r="X236" s="621"/>
      <c r="Y236" s="621"/>
      <c r="Z236" s="621"/>
      <c r="AA236" s="621"/>
      <c r="AB236" s="621"/>
      <c r="AC236" s="621"/>
      <c r="AD236" s="621"/>
      <c r="AE236" s="621"/>
      <c r="AF236" s="621"/>
      <c r="AG236" s="622"/>
      <c r="AH236" s="172"/>
      <c r="AI236" s="599"/>
      <c r="AJ236" s="592"/>
      <c r="AK236" s="592"/>
      <c r="AL236" s="592"/>
      <c r="AM236" s="592"/>
    </row>
    <row r="237" spans="1:39" s="158" customFormat="1" ht="35.25" customHeight="1">
      <c r="A237" s="782"/>
      <c r="B237" s="621"/>
      <c r="C237" s="621"/>
      <c r="D237" s="621"/>
      <c r="E237" s="621"/>
      <c r="F237" s="621"/>
      <c r="G237" s="621"/>
      <c r="H237" s="621"/>
      <c r="I237" s="621"/>
      <c r="J237" s="621"/>
      <c r="K237" s="621"/>
      <c r="L237" s="621"/>
      <c r="M237" s="621"/>
      <c r="N237" s="621"/>
      <c r="O237" s="621"/>
      <c r="P237" s="621"/>
      <c r="Q237" s="621"/>
      <c r="R237" s="621"/>
      <c r="S237" s="621"/>
      <c r="T237" s="621"/>
      <c r="U237" s="621"/>
      <c r="V237" s="621"/>
      <c r="W237" s="621"/>
      <c r="X237" s="621"/>
      <c r="Y237" s="621"/>
      <c r="Z237" s="621"/>
      <c r="AA237" s="621"/>
      <c r="AB237" s="621"/>
      <c r="AC237" s="621"/>
      <c r="AD237" s="621"/>
      <c r="AE237" s="621"/>
      <c r="AF237" s="621"/>
      <c r="AG237" s="622"/>
      <c r="AH237" s="172"/>
      <c r="AI237" s="599"/>
      <c r="AJ237" s="592"/>
      <c r="AK237" s="592"/>
      <c r="AL237" s="592"/>
      <c r="AM237" s="592"/>
    </row>
    <row r="238" spans="1:39" s="158" customFormat="1" ht="35.25" customHeight="1">
      <c r="A238" s="782"/>
      <c r="B238" s="621"/>
      <c r="C238" s="621"/>
      <c r="D238" s="621"/>
      <c r="E238" s="621"/>
      <c r="F238" s="621"/>
      <c r="G238" s="621"/>
      <c r="H238" s="621"/>
      <c r="I238" s="621"/>
      <c r="J238" s="621"/>
      <c r="K238" s="621"/>
      <c r="L238" s="621"/>
      <c r="M238" s="621"/>
      <c r="N238" s="621"/>
      <c r="O238" s="621"/>
      <c r="P238" s="621"/>
      <c r="Q238" s="621"/>
      <c r="R238" s="621"/>
      <c r="S238" s="621"/>
      <c r="T238" s="621"/>
      <c r="U238" s="621"/>
      <c r="V238" s="621"/>
      <c r="W238" s="621"/>
      <c r="X238" s="621"/>
      <c r="Y238" s="621"/>
      <c r="Z238" s="621"/>
      <c r="AA238" s="621"/>
      <c r="AB238" s="621"/>
      <c r="AC238" s="621"/>
      <c r="AD238" s="621"/>
      <c r="AE238" s="621"/>
      <c r="AF238" s="621"/>
      <c r="AG238" s="622"/>
      <c r="AH238" s="172"/>
      <c r="AI238" s="599"/>
      <c r="AJ238" s="592"/>
      <c r="AK238" s="592"/>
      <c r="AL238" s="592"/>
      <c r="AM238" s="592"/>
    </row>
    <row r="239" spans="1:39" s="158" customFormat="1" ht="35.25" customHeight="1">
      <c r="A239" s="783"/>
      <c r="B239" s="624"/>
      <c r="C239" s="624"/>
      <c r="D239" s="624"/>
      <c r="E239" s="624"/>
      <c r="F239" s="624"/>
      <c r="G239" s="624"/>
      <c r="H239" s="624"/>
      <c r="I239" s="624"/>
      <c r="J239" s="624"/>
      <c r="K239" s="624"/>
      <c r="L239" s="624"/>
      <c r="M239" s="624"/>
      <c r="N239" s="624"/>
      <c r="O239" s="624"/>
      <c r="P239" s="624"/>
      <c r="Q239" s="624"/>
      <c r="R239" s="624"/>
      <c r="S239" s="624"/>
      <c r="T239" s="624"/>
      <c r="U239" s="624"/>
      <c r="V239" s="624"/>
      <c r="W239" s="624"/>
      <c r="X239" s="624"/>
      <c r="Y239" s="624"/>
      <c r="Z239" s="624"/>
      <c r="AA239" s="624"/>
      <c r="AB239" s="624"/>
      <c r="AC239" s="624"/>
      <c r="AD239" s="624"/>
      <c r="AE239" s="624"/>
      <c r="AF239" s="624"/>
      <c r="AG239" s="625"/>
      <c r="AH239" s="172"/>
      <c r="AI239" s="602"/>
      <c r="AJ239" s="593"/>
      <c r="AK239" s="593"/>
      <c r="AL239" s="593"/>
      <c r="AM239" s="593"/>
    </row>
    <row r="240" spans="1:39" ht="33" customHeight="1">
      <c r="A240" s="653"/>
      <c r="B240" s="653"/>
      <c r="C240" s="653"/>
      <c r="D240" s="653"/>
      <c r="E240" s="653"/>
      <c r="F240" s="653"/>
      <c r="G240" s="653"/>
      <c r="H240" s="653"/>
      <c r="I240" s="653"/>
      <c r="J240" s="653"/>
      <c r="K240" s="653"/>
      <c r="L240" s="653"/>
      <c r="M240" s="653"/>
      <c r="N240" s="653"/>
      <c r="O240" s="653"/>
      <c r="P240" s="653"/>
      <c r="Q240" s="653"/>
      <c r="R240" s="653"/>
      <c r="S240" s="653"/>
      <c r="T240" s="653"/>
      <c r="U240" s="653"/>
      <c r="V240" s="653"/>
      <c r="W240" s="653"/>
      <c r="X240" s="653"/>
      <c r="Y240" s="653"/>
      <c r="Z240" s="653"/>
      <c r="AA240" s="653"/>
      <c r="AB240" s="653"/>
      <c r="AC240" s="653"/>
      <c r="AD240" s="653"/>
      <c r="AE240" s="653"/>
      <c r="AF240" s="653"/>
      <c r="AG240" s="653"/>
      <c r="AH240" s="178"/>
      <c r="AI240" s="590"/>
      <c r="AJ240" s="590"/>
      <c r="AK240" s="590"/>
      <c r="AL240" s="590"/>
      <c r="AM240" s="399"/>
    </row>
    <row r="241" spans="1:39" ht="19.5" customHeight="1">
      <c r="A241" s="635" t="s">
        <v>1463</v>
      </c>
      <c r="B241" s="636"/>
      <c r="C241" s="636"/>
      <c r="D241" s="636"/>
      <c r="E241" s="636"/>
      <c r="F241" s="636"/>
      <c r="G241" s="636"/>
      <c r="H241" s="636"/>
      <c r="I241" s="636"/>
      <c r="J241" s="636"/>
      <c r="K241" s="636"/>
      <c r="L241" s="636"/>
      <c r="M241" s="636"/>
      <c r="N241" s="636"/>
      <c r="O241" s="636"/>
      <c r="P241" s="636"/>
      <c r="Q241" s="636"/>
      <c r="R241" s="636"/>
      <c r="S241" s="636"/>
      <c r="T241" s="636"/>
      <c r="U241" s="636"/>
      <c r="V241" s="636"/>
      <c r="W241" s="636"/>
      <c r="X241" s="636"/>
      <c r="Y241" s="636"/>
      <c r="Z241" s="636"/>
      <c r="AA241" s="636"/>
      <c r="AB241" s="636"/>
      <c r="AC241" s="636"/>
      <c r="AD241" s="636"/>
      <c r="AE241" s="636"/>
      <c r="AF241" s="636"/>
      <c r="AG241" s="637"/>
      <c r="AH241" s="168"/>
      <c r="AI241" s="590"/>
      <c r="AJ241" s="590"/>
      <c r="AK241" s="590"/>
      <c r="AL241" s="590"/>
      <c r="AM241" s="399"/>
    </row>
    <row r="242" spans="1:39" s="158" customFormat="1" ht="19.5" customHeight="1">
      <c r="A242" s="771" t="s">
        <v>1036</v>
      </c>
      <c r="B242" s="772"/>
      <c r="C242" s="772"/>
      <c r="D242" s="772"/>
      <c r="E242" s="772"/>
      <c r="F242" s="772"/>
      <c r="G242" s="772"/>
      <c r="H242" s="772"/>
      <c r="I242" s="772"/>
      <c r="J242" s="772"/>
      <c r="K242" s="772"/>
      <c r="L242" s="772"/>
      <c r="M242" s="772"/>
      <c r="N242" s="772"/>
      <c r="O242" s="772"/>
      <c r="P242" s="773"/>
      <c r="Q242" s="772" t="s">
        <v>1037</v>
      </c>
      <c r="R242" s="772"/>
      <c r="S242" s="772"/>
      <c r="T242" s="772"/>
      <c r="U242" s="772"/>
      <c r="V242" s="772"/>
      <c r="W242" s="772"/>
      <c r="X242" s="772"/>
      <c r="Y242" s="772"/>
      <c r="Z242" s="772"/>
      <c r="AA242" s="772"/>
      <c r="AB242" s="772"/>
      <c r="AC242" s="772"/>
      <c r="AD242" s="772"/>
      <c r="AE242" s="772"/>
      <c r="AF242" s="772"/>
      <c r="AG242" s="773"/>
      <c r="AH242" s="410"/>
      <c r="AI242" s="609"/>
      <c r="AJ242" s="590"/>
      <c r="AK242" s="590"/>
      <c r="AL242" s="590"/>
      <c r="AM242" s="590"/>
    </row>
    <row r="243" spans="1:39" s="158" customFormat="1" ht="19.5" customHeight="1">
      <c r="A243" s="369" t="s">
        <v>1097</v>
      </c>
      <c r="B243" s="769"/>
      <c r="C243" s="769"/>
      <c r="D243" s="769"/>
      <c r="E243" s="769"/>
      <c r="F243" s="769"/>
      <c r="G243" s="769"/>
      <c r="H243" s="769"/>
      <c r="I243" s="769"/>
      <c r="J243" s="769"/>
      <c r="K243" s="769"/>
      <c r="L243" s="769"/>
      <c r="M243" s="769"/>
      <c r="N243" s="769"/>
      <c r="O243" s="769"/>
      <c r="P243" s="770"/>
      <c r="Q243" s="370" t="s">
        <v>1098</v>
      </c>
      <c r="R243" s="697"/>
      <c r="S243" s="697"/>
      <c r="T243" s="697"/>
      <c r="U243" s="697"/>
      <c r="V243" s="697"/>
      <c r="W243" s="697"/>
      <c r="X243" s="697"/>
      <c r="Y243" s="697"/>
      <c r="Z243" s="697"/>
      <c r="AA243" s="697"/>
      <c r="AB243" s="697"/>
      <c r="AC243" s="697"/>
      <c r="AD243" s="697"/>
      <c r="AE243" s="697"/>
      <c r="AF243" s="697"/>
      <c r="AG243" s="698"/>
      <c r="AH243" s="411"/>
      <c r="AI243" s="609"/>
      <c r="AJ243" s="590"/>
      <c r="AK243" s="590"/>
      <c r="AL243" s="590"/>
      <c r="AM243" s="590"/>
    </row>
    <row r="244" spans="1:39" s="158" customFormat="1" ht="19.5" customHeight="1">
      <c r="A244" s="771" t="s">
        <v>1051</v>
      </c>
      <c r="B244" s="772"/>
      <c r="C244" s="772"/>
      <c r="D244" s="772"/>
      <c r="E244" s="772"/>
      <c r="F244" s="772"/>
      <c r="G244" s="772"/>
      <c r="H244" s="772"/>
      <c r="I244" s="772"/>
      <c r="J244" s="772"/>
      <c r="K244" s="772"/>
      <c r="L244" s="772"/>
      <c r="M244" s="772"/>
      <c r="N244" s="772"/>
      <c r="O244" s="772"/>
      <c r="P244" s="772"/>
      <c r="Q244" s="772"/>
      <c r="R244" s="772"/>
      <c r="S244" s="772"/>
      <c r="T244" s="772"/>
      <c r="U244" s="772"/>
      <c r="V244" s="772"/>
      <c r="W244" s="772"/>
      <c r="X244" s="772"/>
      <c r="Y244" s="772"/>
      <c r="Z244" s="772"/>
      <c r="AA244" s="772"/>
      <c r="AB244" s="772"/>
      <c r="AC244" s="772"/>
      <c r="AD244" s="772"/>
      <c r="AE244" s="772"/>
      <c r="AF244" s="772"/>
      <c r="AG244" s="773"/>
      <c r="AH244" s="410"/>
      <c r="AI244" s="609"/>
      <c r="AJ244" s="590"/>
      <c r="AK244" s="590"/>
      <c r="AL244" s="590"/>
      <c r="AM244" s="590"/>
    </row>
    <row r="245" spans="1:39" s="158" customFormat="1" ht="9.75" customHeight="1">
      <c r="A245" s="781" t="s">
        <v>1099</v>
      </c>
      <c r="B245" s="651"/>
      <c r="C245" s="651"/>
      <c r="D245" s="651"/>
      <c r="E245" s="651"/>
      <c r="F245" s="651"/>
      <c r="G245" s="651"/>
      <c r="H245" s="651"/>
      <c r="I245" s="651"/>
      <c r="J245" s="651"/>
      <c r="K245" s="651"/>
      <c r="L245" s="651"/>
      <c r="M245" s="651"/>
      <c r="N245" s="651"/>
      <c r="O245" s="651"/>
      <c r="P245" s="651"/>
      <c r="Q245" s="651"/>
      <c r="R245" s="651"/>
      <c r="S245" s="651"/>
      <c r="T245" s="651"/>
      <c r="U245" s="651"/>
      <c r="V245" s="651"/>
      <c r="W245" s="651"/>
      <c r="X245" s="651"/>
      <c r="Y245" s="651"/>
      <c r="Z245" s="651"/>
      <c r="AA245" s="651"/>
      <c r="AB245" s="651"/>
      <c r="AC245" s="651"/>
      <c r="AD245" s="651"/>
      <c r="AE245" s="651"/>
      <c r="AF245" s="651"/>
      <c r="AG245" s="652"/>
      <c r="AH245" s="412"/>
      <c r="AI245" s="609"/>
      <c r="AJ245" s="590"/>
      <c r="AK245" s="590"/>
      <c r="AL245" s="590"/>
      <c r="AM245" s="590"/>
    </row>
    <row r="246" spans="1:39" s="158" customFormat="1" ht="9.75" customHeight="1">
      <c r="A246" s="782"/>
      <c r="B246" s="621"/>
      <c r="C246" s="621"/>
      <c r="D246" s="621"/>
      <c r="E246" s="621"/>
      <c r="F246" s="621"/>
      <c r="G246" s="621"/>
      <c r="H246" s="621"/>
      <c r="I246" s="621"/>
      <c r="J246" s="621"/>
      <c r="K246" s="621"/>
      <c r="L246" s="621"/>
      <c r="M246" s="621"/>
      <c r="N246" s="621"/>
      <c r="O246" s="621"/>
      <c r="P246" s="621"/>
      <c r="Q246" s="621"/>
      <c r="R246" s="621"/>
      <c r="S246" s="621"/>
      <c r="T246" s="621"/>
      <c r="U246" s="621"/>
      <c r="V246" s="621"/>
      <c r="W246" s="621"/>
      <c r="X246" s="621"/>
      <c r="Y246" s="621"/>
      <c r="Z246" s="621"/>
      <c r="AA246" s="621"/>
      <c r="AB246" s="621"/>
      <c r="AC246" s="621"/>
      <c r="AD246" s="621"/>
      <c r="AE246" s="621"/>
      <c r="AF246" s="621"/>
      <c r="AG246" s="622"/>
      <c r="AH246" s="412"/>
      <c r="AI246" s="609"/>
      <c r="AJ246" s="590"/>
      <c r="AK246" s="590"/>
      <c r="AL246" s="590"/>
      <c r="AM246" s="590"/>
    </row>
    <row r="247" spans="1:39" s="158" customFormat="1" ht="9.75" customHeight="1">
      <c r="A247" s="782"/>
      <c r="B247" s="621"/>
      <c r="C247" s="621"/>
      <c r="D247" s="621"/>
      <c r="E247" s="621"/>
      <c r="F247" s="621"/>
      <c r="G247" s="621"/>
      <c r="H247" s="621"/>
      <c r="I247" s="621"/>
      <c r="J247" s="621"/>
      <c r="K247" s="621"/>
      <c r="L247" s="621"/>
      <c r="M247" s="621"/>
      <c r="N247" s="621"/>
      <c r="O247" s="621"/>
      <c r="P247" s="621"/>
      <c r="Q247" s="621"/>
      <c r="R247" s="621"/>
      <c r="S247" s="621"/>
      <c r="T247" s="621"/>
      <c r="U247" s="621"/>
      <c r="V247" s="621"/>
      <c r="W247" s="621"/>
      <c r="X247" s="621"/>
      <c r="Y247" s="621"/>
      <c r="Z247" s="621"/>
      <c r="AA247" s="621"/>
      <c r="AB247" s="621"/>
      <c r="AC247" s="621"/>
      <c r="AD247" s="621"/>
      <c r="AE247" s="621"/>
      <c r="AF247" s="621"/>
      <c r="AG247" s="622"/>
      <c r="AH247" s="412"/>
      <c r="AI247" s="609"/>
      <c r="AJ247" s="590"/>
      <c r="AK247" s="590"/>
      <c r="AL247" s="590"/>
      <c r="AM247" s="590"/>
    </row>
    <row r="248" spans="1:39" s="158" customFormat="1" ht="9.75" customHeight="1">
      <c r="A248" s="782"/>
      <c r="B248" s="621"/>
      <c r="C248" s="621"/>
      <c r="D248" s="621"/>
      <c r="E248" s="621"/>
      <c r="F248" s="621"/>
      <c r="G248" s="621"/>
      <c r="H248" s="621"/>
      <c r="I248" s="621"/>
      <c r="J248" s="621"/>
      <c r="K248" s="621"/>
      <c r="L248" s="621"/>
      <c r="M248" s="621"/>
      <c r="N248" s="621"/>
      <c r="O248" s="621"/>
      <c r="P248" s="621"/>
      <c r="Q248" s="621"/>
      <c r="R248" s="621"/>
      <c r="S248" s="621"/>
      <c r="T248" s="621"/>
      <c r="U248" s="621"/>
      <c r="V248" s="621"/>
      <c r="W248" s="621"/>
      <c r="X248" s="621"/>
      <c r="Y248" s="621"/>
      <c r="Z248" s="621"/>
      <c r="AA248" s="621"/>
      <c r="AB248" s="621"/>
      <c r="AC248" s="621"/>
      <c r="AD248" s="621"/>
      <c r="AE248" s="621"/>
      <c r="AF248" s="621"/>
      <c r="AG248" s="622"/>
      <c r="AH248" s="412"/>
      <c r="AI248" s="609"/>
      <c r="AJ248" s="590"/>
      <c r="AK248" s="590"/>
      <c r="AL248" s="590"/>
      <c r="AM248" s="590"/>
    </row>
    <row r="249" spans="1:39" s="158" customFormat="1" ht="9.75" customHeight="1">
      <c r="A249" s="782"/>
      <c r="B249" s="621"/>
      <c r="C249" s="621"/>
      <c r="D249" s="621"/>
      <c r="E249" s="621"/>
      <c r="F249" s="621"/>
      <c r="G249" s="621"/>
      <c r="H249" s="621"/>
      <c r="I249" s="621"/>
      <c r="J249" s="621"/>
      <c r="K249" s="621"/>
      <c r="L249" s="621"/>
      <c r="M249" s="621"/>
      <c r="N249" s="621"/>
      <c r="O249" s="621"/>
      <c r="P249" s="621"/>
      <c r="Q249" s="621"/>
      <c r="R249" s="621"/>
      <c r="S249" s="621"/>
      <c r="T249" s="621"/>
      <c r="U249" s="621"/>
      <c r="V249" s="621"/>
      <c r="W249" s="621"/>
      <c r="X249" s="621"/>
      <c r="Y249" s="621"/>
      <c r="Z249" s="621"/>
      <c r="AA249" s="621"/>
      <c r="AB249" s="621"/>
      <c r="AC249" s="621"/>
      <c r="AD249" s="621"/>
      <c r="AE249" s="621"/>
      <c r="AF249" s="621"/>
      <c r="AG249" s="622"/>
      <c r="AH249" s="412"/>
      <c r="AI249" s="609"/>
      <c r="AJ249" s="590"/>
      <c r="AK249" s="590"/>
      <c r="AL249" s="590"/>
      <c r="AM249" s="590"/>
    </row>
    <row r="250" spans="1:39" s="158" customFormat="1" ht="9.75" customHeight="1">
      <c r="A250" s="782"/>
      <c r="B250" s="621"/>
      <c r="C250" s="621"/>
      <c r="D250" s="621"/>
      <c r="E250" s="621"/>
      <c r="F250" s="621"/>
      <c r="G250" s="621"/>
      <c r="H250" s="621"/>
      <c r="I250" s="621"/>
      <c r="J250" s="621"/>
      <c r="K250" s="621"/>
      <c r="L250" s="621"/>
      <c r="M250" s="621"/>
      <c r="N250" s="621"/>
      <c r="O250" s="621"/>
      <c r="P250" s="621"/>
      <c r="Q250" s="621"/>
      <c r="R250" s="621"/>
      <c r="S250" s="621"/>
      <c r="T250" s="621"/>
      <c r="U250" s="621"/>
      <c r="V250" s="621"/>
      <c r="W250" s="621"/>
      <c r="X250" s="621"/>
      <c r="Y250" s="621"/>
      <c r="Z250" s="621"/>
      <c r="AA250" s="621"/>
      <c r="AB250" s="621"/>
      <c r="AC250" s="621"/>
      <c r="AD250" s="621"/>
      <c r="AE250" s="621"/>
      <c r="AF250" s="621"/>
      <c r="AG250" s="622"/>
      <c r="AH250" s="412"/>
      <c r="AI250" s="609"/>
      <c r="AJ250" s="590"/>
      <c r="AK250" s="590"/>
      <c r="AL250" s="590"/>
      <c r="AM250" s="590"/>
    </row>
    <row r="251" spans="1:39" s="158" customFormat="1" ht="9.75" customHeight="1">
      <c r="A251" s="782"/>
      <c r="B251" s="621"/>
      <c r="C251" s="621"/>
      <c r="D251" s="621"/>
      <c r="E251" s="621"/>
      <c r="F251" s="621"/>
      <c r="G251" s="621"/>
      <c r="H251" s="621"/>
      <c r="I251" s="621"/>
      <c r="J251" s="621"/>
      <c r="K251" s="621"/>
      <c r="L251" s="621"/>
      <c r="M251" s="621"/>
      <c r="N251" s="621"/>
      <c r="O251" s="621"/>
      <c r="P251" s="621"/>
      <c r="Q251" s="621"/>
      <c r="R251" s="621"/>
      <c r="S251" s="621"/>
      <c r="T251" s="621"/>
      <c r="U251" s="621"/>
      <c r="V251" s="621"/>
      <c r="W251" s="621"/>
      <c r="X251" s="621"/>
      <c r="Y251" s="621"/>
      <c r="Z251" s="621"/>
      <c r="AA251" s="621"/>
      <c r="AB251" s="621"/>
      <c r="AC251" s="621"/>
      <c r="AD251" s="621"/>
      <c r="AE251" s="621"/>
      <c r="AF251" s="621"/>
      <c r="AG251" s="622"/>
      <c r="AH251" s="412"/>
      <c r="AI251" s="609"/>
      <c r="AJ251" s="590"/>
      <c r="AK251" s="590"/>
      <c r="AL251" s="590"/>
      <c r="AM251" s="590"/>
    </row>
    <row r="252" spans="1:39" s="158" customFormat="1" ht="9.75" customHeight="1">
      <c r="A252" s="782"/>
      <c r="B252" s="621"/>
      <c r="C252" s="621"/>
      <c r="D252" s="621"/>
      <c r="E252" s="621"/>
      <c r="F252" s="621"/>
      <c r="G252" s="621"/>
      <c r="H252" s="621"/>
      <c r="I252" s="621"/>
      <c r="J252" s="621"/>
      <c r="K252" s="621"/>
      <c r="L252" s="621"/>
      <c r="M252" s="621"/>
      <c r="N252" s="621"/>
      <c r="O252" s="621"/>
      <c r="P252" s="621"/>
      <c r="Q252" s="621"/>
      <c r="R252" s="621"/>
      <c r="S252" s="621"/>
      <c r="T252" s="621"/>
      <c r="U252" s="621"/>
      <c r="V252" s="621"/>
      <c r="W252" s="621"/>
      <c r="X252" s="621"/>
      <c r="Y252" s="621"/>
      <c r="Z252" s="621"/>
      <c r="AA252" s="621"/>
      <c r="AB252" s="621"/>
      <c r="AC252" s="621"/>
      <c r="AD252" s="621"/>
      <c r="AE252" s="621"/>
      <c r="AF252" s="621"/>
      <c r="AG252" s="622"/>
      <c r="AH252" s="412"/>
      <c r="AI252" s="609"/>
      <c r="AJ252" s="590"/>
      <c r="AK252" s="590"/>
      <c r="AL252" s="590"/>
      <c r="AM252" s="590"/>
    </row>
    <row r="253" spans="1:39" s="158" customFormat="1" ht="9.75" customHeight="1">
      <c r="A253" s="782"/>
      <c r="B253" s="621"/>
      <c r="C253" s="621"/>
      <c r="D253" s="621"/>
      <c r="E253" s="621"/>
      <c r="F253" s="621"/>
      <c r="G253" s="621"/>
      <c r="H253" s="621"/>
      <c r="I253" s="621"/>
      <c r="J253" s="621"/>
      <c r="K253" s="621"/>
      <c r="L253" s="621"/>
      <c r="M253" s="621"/>
      <c r="N253" s="621"/>
      <c r="O253" s="621"/>
      <c r="P253" s="621"/>
      <c r="Q253" s="621"/>
      <c r="R253" s="621"/>
      <c r="S253" s="621"/>
      <c r="T253" s="621"/>
      <c r="U253" s="621"/>
      <c r="V253" s="621"/>
      <c r="W253" s="621"/>
      <c r="X253" s="621"/>
      <c r="Y253" s="621"/>
      <c r="Z253" s="621"/>
      <c r="AA253" s="621"/>
      <c r="AB253" s="621"/>
      <c r="AC253" s="621"/>
      <c r="AD253" s="621"/>
      <c r="AE253" s="621"/>
      <c r="AF253" s="621"/>
      <c r="AG253" s="622"/>
      <c r="AH253" s="412"/>
      <c r="AI253" s="609"/>
      <c r="AJ253" s="590"/>
      <c r="AK253" s="590"/>
      <c r="AL253" s="590"/>
      <c r="AM253" s="590"/>
    </row>
    <row r="254" spans="1:39" s="158" customFormat="1" ht="9.75" customHeight="1">
      <c r="A254" s="782"/>
      <c r="B254" s="621"/>
      <c r="C254" s="621"/>
      <c r="D254" s="621"/>
      <c r="E254" s="621"/>
      <c r="F254" s="621"/>
      <c r="G254" s="621"/>
      <c r="H254" s="621"/>
      <c r="I254" s="621"/>
      <c r="J254" s="621"/>
      <c r="K254" s="621"/>
      <c r="L254" s="621"/>
      <c r="M254" s="621"/>
      <c r="N254" s="621"/>
      <c r="O254" s="621"/>
      <c r="P254" s="621"/>
      <c r="Q254" s="621"/>
      <c r="R254" s="621"/>
      <c r="S254" s="621"/>
      <c r="T254" s="621"/>
      <c r="U254" s="621"/>
      <c r="V254" s="621"/>
      <c r="W254" s="621"/>
      <c r="X254" s="621"/>
      <c r="Y254" s="621"/>
      <c r="Z254" s="621"/>
      <c r="AA254" s="621"/>
      <c r="AB254" s="621"/>
      <c r="AC254" s="621"/>
      <c r="AD254" s="621"/>
      <c r="AE254" s="621"/>
      <c r="AF254" s="621"/>
      <c r="AG254" s="622"/>
      <c r="AH254" s="412"/>
      <c r="AI254" s="609"/>
      <c r="AJ254" s="590"/>
      <c r="AK254" s="590"/>
      <c r="AL254" s="590"/>
      <c r="AM254" s="590"/>
    </row>
    <row r="255" spans="1:39" s="158" customFormat="1" ht="9.75" customHeight="1">
      <c r="A255" s="782"/>
      <c r="B255" s="621"/>
      <c r="C255" s="621"/>
      <c r="D255" s="621"/>
      <c r="E255" s="621"/>
      <c r="F255" s="621"/>
      <c r="G255" s="621"/>
      <c r="H255" s="621"/>
      <c r="I255" s="621"/>
      <c r="J255" s="621"/>
      <c r="K255" s="621"/>
      <c r="L255" s="621"/>
      <c r="M255" s="621"/>
      <c r="N255" s="621"/>
      <c r="O255" s="621"/>
      <c r="P255" s="621"/>
      <c r="Q255" s="621"/>
      <c r="R255" s="621"/>
      <c r="S255" s="621"/>
      <c r="T255" s="621"/>
      <c r="U255" s="621"/>
      <c r="V255" s="621"/>
      <c r="W255" s="621"/>
      <c r="X255" s="621"/>
      <c r="Y255" s="621"/>
      <c r="Z255" s="621"/>
      <c r="AA255" s="621"/>
      <c r="AB255" s="621"/>
      <c r="AC255" s="621"/>
      <c r="AD255" s="621"/>
      <c r="AE255" s="621"/>
      <c r="AF255" s="621"/>
      <c r="AG255" s="622"/>
      <c r="AH255" s="412"/>
      <c r="AI255" s="609"/>
      <c r="AJ255" s="590"/>
      <c r="AK255" s="590"/>
      <c r="AL255" s="590"/>
      <c r="AM255" s="590"/>
    </row>
    <row r="256" spans="1:39" s="158" customFormat="1" ht="9.75" customHeight="1">
      <c r="A256" s="783"/>
      <c r="B256" s="624"/>
      <c r="C256" s="624"/>
      <c r="D256" s="624"/>
      <c r="E256" s="624"/>
      <c r="F256" s="624"/>
      <c r="G256" s="624"/>
      <c r="H256" s="624"/>
      <c r="I256" s="624"/>
      <c r="J256" s="624"/>
      <c r="K256" s="624"/>
      <c r="L256" s="624"/>
      <c r="M256" s="624"/>
      <c r="N256" s="624"/>
      <c r="O256" s="624"/>
      <c r="P256" s="624"/>
      <c r="Q256" s="624"/>
      <c r="R256" s="624"/>
      <c r="S256" s="624"/>
      <c r="T256" s="624"/>
      <c r="U256" s="624"/>
      <c r="V256" s="624"/>
      <c r="W256" s="624"/>
      <c r="X256" s="624"/>
      <c r="Y256" s="624"/>
      <c r="Z256" s="624"/>
      <c r="AA256" s="624"/>
      <c r="AB256" s="624"/>
      <c r="AC256" s="624"/>
      <c r="AD256" s="624"/>
      <c r="AE256" s="624"/>
      <c r="AF256" s="624"/>
      <c r="AG256" s="625"/>
      <c r="AH256" s="412"/>
      <c r="AI256" s="609"/>
      <c r="AJ256" s="590"/>
      <c r="AK256" s="590"/>
      <c r="AL256" s="590"/>
      <c r="AM256" s="590"/>
    </row>
    <row r="257" spans="1:39" s="158" customFormat="1" ht="19.5" customHeight="1">
      <c r="A257" s="771" t="s">
        <v>1041</v>
      </c>
      <c r="B257" s="772"/>
      <c r="C257" s="772"/>
      <c r="D257" s="772"/>
      <c r="E257" s="772"/>
      <c r="F257" s="772"/>
      <c r="G257" s="772"/>
      <c r="H257" s="772"/>
      <c r="I257" s="772"/>
      <c r="J257" s="772"/>
      <c r="K257" s="772"/>
      <c r="L257" s="772"/>
      <c r="M257" s="772"/>
      <c r="N257" s="772"/>
      <c r="O257" s="772"/>
      <c r="P257" s="772"/>
      <c r="Q257" s="772"/>
      <c r="R257" s="772"/>
      <c r="S257" s="772"/>
      <c r="T257" s="772"/>
      <c r="U257" s="772"/>
      <c r="V257" s="772"/>
      <c r="W257" s="772"/>
      <c r="X257" s="772"/>
      <c r="Y257" s="772"/>
      <c r="Z257" s="772"/>
      <c r="AA257" s="772"/>
      <c r="AB257" s="772"/>
      <c r="AC257" s="772"/>
      <c r="AD257" s="772"/>
      <c r="AE257" s="772"/>
      <c r="AF257" s="772"/>
      <c r="AG257" s="773"/>
      <c r="AH257" s="410"/>
      <c r="AI257" s="609"/>
      <c r="AJ257" s="590"/>
      <c r="AK257" s="590"/>
      <c r="AL257" s="590"/>
      <c r="AM257" s="590"/>
    </row>
    <row r="258" spans="1:39" s="158" customFormat="1" ht="11.25" customHeight="1">
      <c r="A258" s="781" t="s">
        <v>1100</v>
      </c>
      <c r="B258" s="651"/>
      <c r="C258" s="651"/>
      <c r="D258" s="651"/>
      <c r="E258" s="651"/>
      <c r="F258" s="651"/>
      <c r="G258" s="651"/>
      <c r="H258" s="651"/>
      <c r="I258" s="651"/>
      <c r="J258" s="651"/>
      <c r="K258" s="651"/>
      <c r="L258" s="651"/>
      <c r="M258" s="651"/>
      <c r="N258" s="651"/>
      <c r="O258" s="651"/>
      <c r="P258" s="651"/>
      <c r="Q258" s="651"/>
      <c r="R258" s="651"/>
      <c r="S258" s="651"/>
      <c r="T258" s="651"/>
      <c r="U258" s="651"/>
      <c r="V258" s="651"/>
      <c r="W258" s="651"/>
      <c r="X258" s="651"/>
      <c r="Y258" s="651"/>
      <c r="Z258" s="651"/>
      <c r="AA258" s="651"/>
      <c r="AB258" s="651"/>
      <c r="AC258" s="651"/>
      <c r="AD258" s="651"/>
      <c r="AE258" s="651"/>
      <c r="AF258" s="651"/>
      <c r="AG258" s="652"/>
      <c r="AH258" s="412"/>
      <c r="AI258" s="609"/>
      <c r="AJ258" s="590"/>
      <c r="AK258" s="590"/>
      <c r="AL258" s="590"/>
      <c r="AM258" s="590"/>
    </row>
    <row r="259" spans="1:39" s="158" customFormat="1" ht="11.25" customHeight="1">
      <c r="A259" s="782"/>
      <c r="B259" s="621"/>
      <c r="C259" s="621"/>
      <c r="D259" s="621"/>
      <c r="E259" s="621"/>
      <c r="F259" s="621"/>
      <c r="G259" s="621"/>
      <c r="H259" s="621"/>
      <c r="I259" s="621"/>
      <c r="J259" s="621"/>
      <c r="K259" s="621"/>
      <c r="L259" s="621"/>
      <c r="M259" s="621"/>
      <c r="N259" s="621"/>
      <c r="O259" s="621"/>
      <c r="P259" s="621"/>
      <c r="Q259" s="621"/>
      <c r="R259" s="621"/>
      <c r="S259" s="621"/>
      <c r="T259" s="621"/>
      <c r="U259" s="621"/>
      <c r="V259" s="621"/>
      <c r="W259" s="621"/>
      <c r="X259" s="621"/>
      <c r="Y259" s="621"/>
      <c r="Z259" s="621"/>
      <c r="AA259" s="621"/>
      <c r="AB259" s="621"/>
      <c r="AC259" s="621"/>
      <c r="AD259" s="621"/>
      <c r="AE259" s="621"/>
      <c r="AF259" s="621"/>
      <c r="AG259" s="622"/>
      <c r="AH259" s="412"/>
      <c r="AI259" s="609"/>
      <c r="AJ259" s="590"/>
      <c r="AK259" s="590"/>
      <c r="AL259" s="590"/>
      <c r="AM259" s="590"/>
    </row>
    <row r="260" spans="1:39" s="158" customFormat="1" ht="11.25" customHeight="1">
      <c r="A260" s="782"/>
      <c r="B260" s="621"/>
      <c r="C260" s="621"/>
      <c r="D260" s="621"/>
      <c r="E260" s="621"/>
      <c r="F260" s="621"/>
      <c r="G260" s="621"/>
      <c r="H260" s="621"/>
      <c r="I260" s="621"/>
      <c r="J260" s="621"/>
      <c r="K260" s="621"/>
      <c r="L260" s="621"/>
      <c r="M260" s="621"/>
      <c r="N260" s="621"/>
      <c r="O260" s="621"/>
      <c r="P260" s="621"/>
      <c r="Q260" s="621"/>
      <c r="R260" s="621"/>
      <c r="S260" s="621"/>
      <c r="T260" s="621"/>
      <c r="U260" s="621"/>
      <c r="V260" s="621"/>
      <c r="W260" s="621"/>
      <c r="X260" s="621"/>
      <c r="Y260" s="621"/>
      <c r="Z260" s="621"/>
      <c r="AA260" s="621"/>
      <c r="AB260" s="621"/>
      <c r="AC260" s="621"/>
      <c r="AD260" s="621"/>
      <c r="AE260" s="621"/>
      <c r="AF260" s="621"/>
      <c r="AG260" s="622"/>
      <c r="AH260" s="412"/>
      <c r="AI260" s="609"/>
      <c r="AJ260" s="590"/>
      <c r="AK260" s="590"/>
      <c r="AL260" s="590"/>
      <c r="AM260" s="590"/>
    </row>
    <row r="261" spans="1:39" s="158" customFormat="1" ht="11.25" customHeight="1">
      <c r="A261" s="782"/>
      <c r="B261" s="621"/>
      <c r="C261" s="621"/>
      <c r="D261" s="621"/>
      <c r="E261" s="621"/>
      <c r="F261" s="621"/>
      <c r="G261" s="621"/>
      <c r="H261" s="621"/>
      <c r="I261" s="621"/>
      <c r="J261" s="621"/>
      <c r="K261" s="621"/>
      <c r="L261" s="621"/>
      <c r="M261" s="621"/>
      <c r="N261" s="621"/>
      <c r="O261" s="621"/>
      <c r="P261" s="621"/>
      <c r="Q261" s="621"/>
      <c r="R261" s="621"/>
      <c r="S261" s="621"/>
      <c r="T261" s="621"/>
      <c r="U261" s="621"/>
      <c r="V261" s="621"/>
      <c r="W261" s="621"/>
      <c r="X261" s="621"/>
      <c r="Y261" s="621"/>
      <c r="Z261" s="621"/>
      <c r="AA261" s="621"/>
      <c r="AB261" s="621"/>
      <c r="AC261" s="621"/>
      <c r="AD261" s="621"/>
      <c r="AE261" s="621"/>
      <c r="AF261" s="621"/>
      <c r="AG261" s="622"/>
      <c r="AH261" s="412"/>
      <c r="AI261" s="609"/>
      <c r="AJ261" s="590"/>
      <c r="AK261" s="590"/>
      <c r="AL261" s="590"/>
      <c r="AM261" s="590"/>
    </row>
    <row r="262" spans="1:39" s="158" customFormat="1" ht="11.25" customHeight="1">
      <c r="A262" s="782"/>
      <c r="B262" s="621"/>
      <c r="C262" s="621"/>
      <c r="D262" s="621"/>
      <c r="E262" s="621"/>
      <c r="F262" s="621"/>
      <c r="G262" s="621"/>
      <c r="H262" s="621"/>
      <c r="I262" s="621"/>
      <c r="J262" s="621"/>
      <c r="K262" s="621"/>
      <c r="L262" s="621"/>
      <c r="M262" s="621"/>
      <c r="N262" s="621"/>
      <c r="O262" s="621"/>
      <c r="P262" s="621"/>
      <c r="Q262" s="621"/>
      <c r="R262" s="621"/>
      <c r="S262" s="621"/>
      <c r="T262" s="621"/>
      <c r="U262" s="621"/>
      <c r="V262" s="621"/>
      <c r="W262" s="621"/>
      <c r="X262" s="621"/>
      <c r="Y262" s="621"/>
      <c r="Z262" s="621"/>
      <c r="AA262" s="621"/>
      <c r="AB262" s="621"/>
      <c r="AC262" s="621"/>
      <c r="AD262" s="621"/>
      <c r="AE262" s="621"/>
      <c r="AF262" s="621"/>
      <c r="AG262" s="622"/>
      <c r="AH262" s="412"/>
      <c r="AI262" s="609"/>
      <c r="AJ262" s="590"/>
      <c r="AK262" s="590"/>
      <c r="AL262" s="590"/>
      <c r="AM262" s="590"/>
    </row>
    <row r="263" spans="1:39" s="158" customFormat="1" ht="11.25" customHeight="1">
      <c r="A263" s="782"/>
      <c r="B263" s="621"/>
      <c r="C263" s="621"/>
      <c r="D263" s="621"/>
      <c r="E263" s="621"/>
      <c r="F263" s="621"/>
      <c r="G263" s="621"/>
      <c r="H263" s="621"/>
      <c r="I263" s="621"/>
      <c r="J263" s="621"/>
      <c r="K263" s="621"/>
      <c r="L263" s="621"/>
      <c r="M263" s="621"/>
      <c r="N263" s="621"/>
      <c r="O263" s="621"/>
      <c r="P263" s="621"/>
      <c r="Q263" s="621"/>
      <c r="R263" s="621"/>
      <c r="S263" s="621"/>
      <c r="T263" s="621"/>
      <c r="U263" s="621"/>
      <c r="V263" s="621"/>
      <c r="W263" s="621"/>
      <c r="X263" s="621"/>
      <c r="Y263" s="621"/>
      <c r="Z263" s="621"/>
      <c r="AA263" s="621"/>
      <c r="AB263" s="621"/>
      <c r="AC263" s="621"/>
      <c r="AD263" s="621"/>
      <c r="AE263" s="621"/>
      <c r="AF263" s="621"/>
      <c r="AG263" s="622"/>
      <c r="AH263" s="412"/>
      <c r="AI263" s="609"/>
      <c r="AJ263" s="590"/>
      <c r="AK263" s="590"/>
      <c r="AL263" s="590"/>
      <c r="AM263" s="590"/>
    </row>
    <row r="264" spans="1:39" s="158" customFormat="1" ht="11.25" customHeight="1">
      <c r="A264" s="782"/>
      <c r="B264" s="621"/>
      <c r="C264" s="621"/>
      <c r="D264" s="621"/>
      <c r="E264" s="621"/>
      <c r="F264" s="621"/>
      <c r="G264" s="621"/>
      <c r="H264" s="621"/>
      <c r="I264" s="621"/>
      <c r="J264" s="621"/>
      <c r="K264" s="621"/>
      <c r="L264" s="621"/>
      <c r="M264" s="621"/>
      <c r="N264" s="621"/>
      <c r="O264" s="621"/>
      <c r="P264" s="621"/>
      <c r="Q264" s="621"/>
      <c r="R264" s="621"/>
      <c r="S264" s="621"/>
      <c r="T264" s="621"/>
      <c r="U264" s="621"/>
      <c r="V264" s="621"/>
      <c r="W264" s="621"/>
      <c r="X264" s="621"/>
      <c r="Y264" s="621"/>
      <c r="Z264" s="621"/>
      <c r="AA264" s="621"/>
      <c r="AB264" s="621"/>
      <c r="AC264" s="621"/>
      <c r="AD264" s="621"/>
      <c r="AE264" s="621"/>
      <c r="AF264" s="621"/>
      <c r="AG264" s="622"/>
      <c r="AH264" s="412"/>
      <c r="AI264" s="609"/>
      <c r="AJ264" s="590"/>
      <c r="AK264" s="590"/>
      <c r="AL264" s="590"/>
      <c r="AM264" s="590"/>
    </row>
    <row r="265" spans="1:39" s="158" customFormat="1" ht="11.25" customHeight="1">
      <c r="A265" s="782"/>
      <c r="B265" s="621"/>
      <c r="C265" s="621"/>
      <c r="D265" s="621"/>
      <c r="E265" s="621"/>
      <c r="F265" s="621"/>
      <c r="G265" s="621"/>
      <c r="H265" s="621"/>
      <c r="I265" s="621"/>
      <c r="J265" s="621"/>
      <c r="K265" s="621"/>
      <c r="L265" s="621"/>
      <c r="M265" s="621"/>
      <c r="N265" s="621"/>
      <c r="O265" s="621"/>
      <c r="P265" s="621"/>
      <c r="Q265" s="621"/>
      <c r="R265" s="621"/>
      <c r="S265" s="621"/>
      <c r="T265" s="621"/>
      <c r="U265" s="621"/>
      <c r="V265" s="621"/>
      <c r="W265" s="621"/>
      <c r="X265" s="621"/>
      <c r="Y265" s="621"/>
      <c r="Z265" s="621"/>
      <c r="AA265" s="621"/>
      <c r="AB265" s="621"/>
      <c r="AC265" s="621"/>
      <c r="AD265" s="621"/>
      <c r="AE265" s="621"/>
      <c r="AF265" s="621"/>
      <c r="AG265" s="622"/>
      <c r="AH265" s="412"/>
      <c r="AI265" s="609"/>
      <c r="AJ265" s="590"/>
      <c r="AK265" s="590"/>
      <c r="AL265" s="590"/>
      <c r="AM265" s="590"/>
    </row>
    <row r="266" spans="1:39" s="158" customFormat="1" ht="11.25" customHeight="1">
      <c r="A266" s="782"/>
      <c r="B266" s="621"/>
      <c r="C266" s="621"/>
      <c r="D266" s="621"/>
      <c r="E266" s="621"/>
      <c r="F266" s="621"/>
      <c r="G266" s="621"/>
      <c r="H266" s="621"/>
      <c r="I266" s="621"/>
      <c r="J266" s="621"/>
      <c r="K266" s="621"/>
      <c r="L266" s="621"/>
      <c r="M266" s="621"/>
      <c r="N266" s="621"/>
      <c r="O266" s="621"/>
      <c r="P266" s="621"/>
      <c r="Q266" s="621"/>
      <c r="R266" s="621"/>
      <c r="S266" s="621"/>
      <c r="T266" s="621"/>
      <c r="U266" s="621"/>
      <c r="V266" s="621"/>
      <c r="W266" s="621"/>
      <c r="X266" s="621"/>
      <c r="Y266" s="621"/>
      <c r="Z266" s="621"/>
      <c r="AA266" s="621"/>
      <c r="AB266" s="621"/>
      <c r="AC266" s="621"/>
      <c r="AD266" s="621"/>
      <c r="AE266" s="621"/>
      <c r="AF266" s="621"/>
      <c r="AG266" s="622"/>
      <c r="AH266" s="412"/>
      <c r="AI266" s="609"/>
      <c r="AJ266" s="590"/>
      <c r="AK266" s="590"/>
      <c r="AL266" s="590"/>
      <c r="AM266" s="590"/>
    </row>
    <row r="267" spans="1:39" s="158" customFormat="1" ht="11.25" customHeight="1">
      <c r="A267" s="782"/>
      <c r="B267" s="621"/>
      <c r="C267" s="621"/>
      <c r="D267" s="621"/>
      <c r="E267" s="621"/>
      <c r="F267" s="621"/>
      <c r="G267" s="621"/>
      <c r="H267" s="621"/>
      <c r="I267" s="621"/>
      <c r="J267" s="621"/>
      <c r="K267" s="621"/>
      <c r="L267" s="621"/>
      <c r="M267" s="621"/>
      <c r="N267" s="621"/>
      <c r="O267" s="621"/>
      <c r="P267" s="621"/>
      <c r="Q267" s="621"/>
      <c r="R267" s="621"/>
      <c r="S267" s="621"/>
      <c r="T267" s="621"/>
      <c r="U267" s="621"/>
      <c r="V267" s="621"/>
      <c r="W267" s="621"/>
      <c r="X267" s="621"/>
      <c r="Y267" s="621"/>
      <c r="Z267" s="621"/>
      <c r="AA267" s="621"/>
      <c r="AB267" s="621"/>
      <c r="AC267" s="621"/>
      <c r="AD267" s="621"/>
      <c r="AE267" s="621"/>
      <c r="AF267" s="621"/>
      <c r="AG267" s="622"/>
      <c r="AH267" s="412"/>
      <c r="AI267" s="609"/>
      <c r="AJ267" s="590"/>
      <c r="AK267" s="590"/>
      <c r="AL267" s="590"/>
      <c r="AM267" s="590"/>
    </row>
    <row r="268" spans="1:39" s="158" customFormat="1" ht="11.25" customHeight="1">
      <c r="A268" s="782"/>
      <c r="B268" s="621"/>
      <c r="C268" s="621"/>
      <c r="D268" s="621"/>
      <c r="E268" s="621"/>
      <c r="F268" s="621"/>
      <c r="G268" s="621"/>
      <c r="H268" s="621"/>
      <c r="I268" s="621"/>
      <c r="J268" s="621"/>
      <c r="K268" s="621"/>
      <c r="L268" s="621"/>
      <c r="M268" s="621"/>
      <c r="N268" s="621"/>
      <c r="O268" s="621"/>
      <c r="P268" s="621"/>
      <c r="Q268" s="621"/>
      <c r="R268" s="621"/>
      <c r="S268" s="621"/>
      <c r="T268" s="621"/>
      <c r="U268" s="621"/>
      <c r="V268" s="621"/>
      <c r="W268" s="621"/>
      <c r="X268" s="621"/>
      <c r="Y268" s="621"/>
      <c r="Z268" s="621"/>
      <c r="AA268" s="621"/>
      <c r="AB268" s="621"/>
      <c r="AC268" s="621"/>
      <c r="AD268" s="621"/>
      <c r="AE268" s="621"/>
      <c r="AF268" s="621"/>
      <c r="AG268" s="622"/>
      <c r="AH268" s="412"/>
      <c r="AI268" s="609"/>
      <c r="AJ268" s="590"/>
      <c r="AK268" s="590"/>
      <c r="AL268" s="590"/>
      <c r="AM268" s="590"/>
    </row>
    <row r="269" spans="1:39" s="158" customFormat="1" ht="11.25" customHeight="1">
      <c r="A269" s="783"/>
      <c r="B269" s="624"/>
      <c r="C269" s="624"/>
      <c r="D269" s="624"/>
      <c r="E269" s="624"/>
      <c r="F269" s="624"/>
      <c r="G269" s="624"/>
      <c r="H269" s="624"/>
      <c r="I269" s="624"/>
      <c r="J269" s="624"/>
      <c r="K269" s="624"/>
      <c r="L269" s="624"/>
      <c r="M269" s="624"/>
      <c r="N269" s="624"/>
      <c r="O269" s="624"/>
      <c r="P269" s="624"/>
      <c r="Q269" s="624"/>
      <c r="R269" s="624"/>
      <c r="S269" s="624"/>
      <c r="T269" s="624"/>
      <c r="U269" s="624"/>
      <c r="V269" s="624"/>
      <c r="W269" s="624"/>
      <c r="X269" s="624"/>
      <c r="Y269" s="624"/>
      <c r="Z269" s="624"/>
      <c r="AA269" s="624"/>
      <c r="AB269" s="624"/>
      <c r="AC269" s="624"/>
      <c r="AD269" s="624"/>
      <c r="AE269" s="624"/>
      <c r="AF269" s="624"/>
      <c r="AG269" s="625"/>
      <c r="AH269" s="412"/>
      <c r="AI269" s="609"/>
      <c r="AJ269" s="590"/>
      <c r="AK269" s="590"/>
      <c r="AL269" s="590"/>
      <c r="AM269" s="590"/>
    </row>
    <row r="270" spans="1:39" s="158" customFormat="1" ht="19.5" customHeight="1">
      <c r="A270" s="771" t="s">
        <v>1054</v>
      </c>
      <c r="B270" s="772"/>
      <c r="C270" s="772"/>
      <c r="D270" s="772"/>
      <c r="E270" s="772"/>
      <c r="F270" s="772"/>
      <c r="G270" s="772"/>
      <c r="H270" s="772"/>
      <c r="I270" s="772"/>
      <c r="J270" s="772"/>
      <c r="K270" s="772"/>
      <c r="L270" s="772"/>
      <c r="M270" s="772"/>
      <c r="N270" s="772"/>
      <c r="O270" s="772"/>
      <c r="P270" s="772"/>
      <c r="Q270" s="772"/>
      <c r="R270" s="772"/>
      <c r="S270" s="772"/>
      <c r="T270" s="772"/>
      <c r="U270" s="772"/>
      <c r="V270" s="772"/>
      <c r="W270" s="772"/>
      <c r="X270" s="772"/>
      <c r="Y270" s="772"/>
      <c r="Z270" s="772"/>
      <c r="AA270" s="772"/>
      <c r="AB270" s="772"/>
      <c r="AC270" s="772"/>
      <c r="AD270" s="772"/>
      <c r="AE270" s="772"/>
      <c r="AF270" s="772"/>
      <c r="AG270" s="773"/>
      <c r="AH270" s="410"/>
      <c r="AI270" s="609"/>
      <c r="AJ270" s="590"/>
      <c r="AK270" s="590"/>
      <c r="AL270" s="590"/>
      <c r="AM270" s="590"/>
    </row>
    <row r="271" spans="1:39" s="158" customFormat="1" ht="10.5" customHeight="1">
      <c r="A271" s="781" t="s">
        <v>1101</v>
      </c>
      <c r="B271" s="651"/>
      <c r="C271" s="651"/>
      <c r="D271" s="651"/>
      <c r="E271" s="651"/>
      <c r="F271" s="651"/>
      <c r="G271" s="651"/>
      <c r="H271" s="651"/>
      <c r="I271" s="651"/>
      <c r="J271" s="651"/>
      <c r="K271" s="651"/>
      <c r="L271" s="651"/>
      <c r="M271" s="651"/>
      <c r="N271" s="651"/>
      <c r="O271" s="651"/>
      <c r="P271" s="651"/>
      <c r="Q271" s="651"/>
      <c r="R271" s="651"/>
      <c r="S271" s="651"/>
      <c r="T271" s="651"/>
      <c r="U271" s="651"/>
      <c r="V271" s="651"/>
      <c r="W271" s="651"/>
      <c r="X271" s="651"/>
      <c r="Y271" s="651"/>
      <c r="Z271" s="651"/>
      <c r="AA271" s="651"/>
      <c r="AB271" s="651"/>
      <c r="AC271" s="651"/>
      <c r="AD271" s="651"/>
      <c r="AE271" s="651"/>
      <c r="AF271" s="651"/>
      <c r="AG271" s="652"/>
      <c r="AH271" s="412"/>
      <c r="AI271" s="609"/>
      <c r="AJ271" s="590"/>
      <c r="AK271" s="590"/>
      <c r="AL271" s="590"/>
      <c r="AM271" s="590"/>
    </row>
    <row r="272" spans="1:39" s="158" customFormat="1" ht="10.5" customHeight="1">
      <c r="A272" s="782"/>
      <c r="B272" s="621"/>
      <c r="C272" s="621"/>
      <c r="D272" s="621"/>
      <c r="E272" s="621"/>
      <c r="F272" s="621"/>
      <c r="G272" s="621"/>
      <c r="H272" s="621"/>
      <c r="I272" s="621"/>
      <c r="J272" s="621"/>
      <c r="K272" s="621"/>
      <c r="L272" s="621"/>
      <c r="M272" s="621"/>
      <c r="N272" s="621"/>
      <c r="O272" s="621"/>
      <c r="P272" s="621"/>
      <c r="Q272" s="621"/>
      <c r="R272" s="621"/>
      <c r="S272" s="621"/>
      <c r="T272" s="621"/>
      <c r="U272" s="621"/>
      <c r="V272" s="621"/>
      <c r="W272" s="621"/>
      <c r="X272" s="621"/>
      <c r="Y272" s="621"/>
      <c r="Z272" s="621"/>
      <c r="AA272" s="621"/>
      <c r="AB272" s="621"/>
      <c r="AC272" s="621"/>
      <c r="AD272" s="621"/>
      <c r="AE272" s="621"/>
      <c r="AF272" s="621"/>
      <c r="AG272" s="622"/>
      <c r="AH272" s="412"/>
      <c r="AI272" s="609"/>
      <c r="AJ272" s="590"/>
      <c r="AK272" s="590"/>
      <c r="AL272" s="590"/>
      <c r="AM272" s="590"/>
    </row>
    <row r="273" spans="1:39" s="158" customFormat="1" ht="10.5" customHeight="1">
      <c r="A273" s="782"/>
      <c r="B273" s="621"/>
      <c r="C273" s="621"/>
      <c r="D273" s="621"/>
      <c r="E273" s="621"/>
      <c r="F273" s="621"/>
      <c r="G273" s="621"/>
      <c r="H273" s="621"/>
      <c r="I273" s="621"/>
      <c r="J273" s="621"/>
      <c r="K273" s="621"/>
      <c r="L273" s="621"/>
      <c r="M273" s="621"/>
      <c r="N273" s="621"/>
      <c r="O273" s="621"/>
      <c r="P273" s="621"/>
      <c r="Q273" s="621"/>
      <c r="R273" s="621"/>
      <c r="S273" s="621"/>
      <c r="T273" s="621"/>
      <c r="U273" s="621"/>
      <c r="V273" s="621"/>
      <c r="W273" s="621"/>
      <c r="X273" s="621"/>
      <c r="Y273" s="621"/>
      <c r="Z273" s="621"/>
      <c r="AA273" s="621"/>
      <c r="AB273" s="621"/>
      <c r="AC273" s="621"/>
      <c r="AD273" s="621"/>
      <c r="AE273" s="621"/>
      <c r="AF273" s="621"/>
      <c r="AG273" s="622"/>
      <c r="AH273" s="412"/>
      <c r="AI273" s="609"/>
      <c r="AJ273" s="590"/>
      <c r="AK273" s="590"/>
      <c r="AL273" s="590"/>
      <c r="AM273" s="590"/>
    </row>
    <row r="274" spans="1:39" s="158" customFormat="1" ht="10.5" customHeight="1">
      <c r="A274" s="782"/>
      <c r="B274" s="621"/>
      <c r="C274" s="621"/>
      <c r="D274" s="621"/>
      <c r="E274" s="621"/>
      <c r="F274" s="621"/>
      <c r="G274" s="621"/>
      <c r="H274" s="621"/>
      <c r="I274" s="621"/>
      <c r="J274" s="621"/>
      <c r="K274" s="621"/>
      <c r="L274" s="621"/>
      <c r="M274" s="621"/>
      <c r="N274" s="621"/>
      <c r="O274" s="621"/>
      <c r="P274" s="621"/>
      <c r="Q274" s="621"/>
      <c r="R274" s="621"/>
      <c r="S274" s="621"/>
      <c r="T274" s="621"/>
      <c r="U274" s="621"/>
      <c r="V274" s="621"/>
      <c r="W274" s="621"/>
      <c r="X274" s="621"/>
      <c r="Y274" s="621"/>
      <c r="Z274" s="621"/>
      <c r="AA274" s="621"/>
      <c r="AB274" s="621"/>
      <c r="AC274" s="621"/>
      <c r="AD274" s="621"/>
      <c r="AE274" s="621"/>
      <c r="AF274" s="621"/>
      <c r="AG274" s="622"/>
      <c r="AH274" s="412"/>
      <c r="AI274" s="609"/>
      <c r="AJ274" s="590"/>
      <c r="AK274" s="590"/>
      <c r="AL274" s="590"/>
      <c r="AM274" s="590"/>
    </row>
    <row r="275" spans="1:39" s="158" customFormat="1" ht="10.5" customHeight="1">
      <c r="A275" s="782"/>
      <c r="B275" s="621"/>
      <c r="C275" s="621"/>
      <c r="D275" s="621"/>
      <c r="E275" s="621"/>
      <c r="F275" s="621"/>
      <c r="G275" s="621"/>
      <c r="H275" s="621"/>
      <c r="I275" s="621"/>
      <c r="J275" s="621"/>
      <c r="K275" s="621"/>
      <c r="L275" s="621"/>
      <c r="M275" s="621"/>
      <c r="N275" s="621"/>
      <c r="O275" s="621"/>
      <c r="P275" s="621"/>
      <c r="Q275" s="621"/>
      <c r="R275" s="621"/>
      <c r="S275" s="621"/>
      <c r="T275" s="621"/>
      <c r="U275" s="621"/>
      <c r="V275" s="621"/>
      <c r="W275" s="621"/>
      <c r="X275" s="621"/>
      <c r="Y275" s="621"/>
      <c r="Z275" s="621"/>
      <c r="AA275" s="621"/>
      <c r="AB275" s="621"/>
      <c r="AC275" s="621"/>
      <c r="AD275" s="621"/>
      <c r="AE275" s="621"/>
      <c r="AF275" s="621"/>
      <c r="AG275" s="622"/>
      <c r="AH275" s="412"/>
      <c r="AI275" s="609"/>
      <c r="AJ275" s="590"/>
      <c r="AK275" s="590"/>
      <c r="AL275" s="590"/>
      <c r="AM275" s="590"/>
    </row>
    <row r="276" spans="1:39" s="158" customFormat="1" ht="10.5" customHeight="1">
      <c r="A276" s="782"/>
      <c r="B276" s="621"/>
      <c r="C276" s="621"/>
      <c r="D276" s="621"/>
      <c r="E276" s="621"/>
      <c r="F276" s="621"/>
      <c r="G276" s="621"/>
      <c r="H276" s="621"/>
      <c r="I276" s="621"/>
      <c r="J276" s="621"/>
      <c r="K276" s="621"/>
      <c r="L276" s="621"/>
      <c r="M276" s="621"/>
      <c r="N276" s="621"/>
      <c r="O276" s="621"/>
      <c r="P276" s="621"/>
      <c r="Q276" s="621"/>
      <c r="R276" s="621"/>
      <c r="S276" s="621"/>
      <c r="T276" s="621"/>
      <c r="U276" s="621"/>
      <c r="V276" s="621"/>
      <c r="W276" s="621"/>
      <c r="X276" s="621"/>
      <c r="Y276" s="621"/>
      <c r="Z276" s="621"/>
      <c r="AA276" s="621"/>
      <c r="AB276" s="621"/>
      <c r="AC276" s="621"/>
      <c r="AD276" s="621"/>
      <c r="AE276" s="621"/>
      <c r="AF276" s="621"/>
      <c r="AG276" s="622"/>
      <c r="AH276" s="412"/>
      <c r="AI276" s="609"/>
      <c r="AJ276" s="590"/>
      <c r="AK276" s="590"/>
      <c r="AL276" s="590"/>
      <c r="AM276" s="590"/>
    </row>
    <row r="277" spans="1:39" s="158" customFormat="1" ht="10.5" customHeight="1">
      <c r="A277" s="782"/>
      <c r="B277" s="621"/>
      <c r="C277" s="621"/>
      <c r="D277" s="621"/>
      <c r="E277" s="621"/>
      <c r="F277" s="621"/>
      <c r="G277" s="621"/>
      <c r="H277" s="621"/>
      <c r="I277" s="621"/>
      <c r="J277" s="621"/>
      <c r="K277" s="621"/>
      <c r="L277" s="621"/>
      <c r="M277" s="621"/>
      <c r="N277" s="621"/>
      <c r="O277" s="621"/>
      <c r="P277" s="621"/>
      <c r="Q277" s="621"/>
      <c r="R277" s="621"/>
      <c r="S277" s="621"/>
      <c r="T277" s="621"/>
      <c r="U277" s="621"/>
      <c r="V277" s="621"/>
      <c r="W277" s="621"/>
      <c r="X277" s="621"/>
      <c r="Y277" s="621"/>
      <c r="Z277" s="621"/>
      <c r="AA277" s="621"/>
      <c r="AB277" s="621"/>
      <c r="AC277" s="621"/>
      <c r="AD277" s="621"/>
      <c r="AE277" s="621"/>
      <c r="AF277" s="621"/>
      <c r="AG277" s="622"/>
      <c r="AH277" s="412"/>
      <c r="AI277" s="609"/>
      <c r="AJ277" s="590"/>
      <c r="AK277" s="590"/>
      <c r="AL277" s="590"/>
      <c r="AM277" s="590"/>
    </row>
    <row r="278" spans="1:39" s="158" customFormat="1" ht="10.5" customHeight="1">
      <c r="A278" s="782"/>
      <c r="B278" s="621"/>
      <c r="C278" s="621"/>
      <c r="D278" s="621"/>
      <c r="E278" s="621"/>
      <c r="F278" s="621"/>
      <c r="G278" s="621"/>
      <c r="H278" s="621"/>
      <c r="I278" s="621"/>
      <c r="J278" s="621"/>
      <c r="K278" s="621"/>
      <c r="L278" s="621"/>
      <c r="M278" s="621"/>
      <c r="N278" s="621"/>
      <c r="O278" s="621"/>
      <c r="P278" s="621"/>
      <c r="Q278" s="621"/>
      <c r="R278" s="621"/>
      <c r="S278" s="621"/>
      <c r="T278" s="621"/>
      <c r="U278" s="621"/>
      <c r="V278" s="621"/>
      <c r="W278" s="621"/>
      <c r="X278" s="621"/>
      <c r="Y278" s="621"/>
      <c r="Z278" s="621"/>
      <c r="AA278" s="621"/>
      <c r="AB278" s="621"/>
      <c r="AC278" s="621"/>
      <c r="AD278" s="621"/>
      <c r="AE278" s="621"/>
      <c r="AF278" s="621"/>
      <c r="AG278" s="622"/>
      <c r="AH278" s="412"/>
      <c r="AI278" s="609"/>
      <c r="AJ278" s="590"/>
      <c r="AK278" s="590"/>
      <c r="AL278" s="590"/>
      <c r="AM278" s="590"/>
    </row>
    <row r="279" spans="1:39" s="158" customFormat="1" ht="10.5" customHeight="1">
      <c r="A279" s="782"/>
      <c r="B279" s="621"/>
      <c r="C279" s="621"/>
      <c r="D279" s="621"/>
      <c r="E279" s="621"/>
      <c r="F279" s="621"/>
      <c r="G279" s="621"/>
      <c r="H279" s="621"/>
      <c r="I279" s="621"/>
      <c r="J279" s="621"/>
      <c r="K279" s="621"/>
      <c r="L279" s="621"/>
      <c r="M279" s="621"/>
      <c r="N279" s="621"/>
      <c r="O279" s="621"/>
      <c r="P279" s="621"/>
      <c r="Q279" s="621"/>
      <c r="R279" s="621"/>
      <c r="S279" s="621"/>
      <c r="T279" s="621"/>
      <c r="U279" s="621"/>
      <c r="V279" s="621"/>
      <c r="W279" s="621"/>
      <c r="X279" s="621"/>
      <c r="Y279" s="621"/>
      <c r="Z279" s="621"/>
      <c r="AA279" s="621"/>
      <c r="AB279" s="621"/>
      <c r="AC279" s="621"/>
      <c r="AD279" s="621"/>
      <c r="AE279" s="621"/>
      <c r="AF279" s="621"/>
      <c r="AG279" s="622"/>
      <c r="AH279" s="412"/>
      <c r="AI279" s="609"/>
      <c r="AJ279" s="590"/>
      <c r="AK279" s="590"/>
      <c r="AL279" s="590"/>
      <c r="AM279" s="590"/>
    </row>
    <row r="280" spans="1:39" s="158" customFormat="1" ht="10.5" customHeight="1">
      <c r="A280" s="782"/>
      <c r="B280" s="621"/>
      <c r="C280" s="621"/>
      <c r="D280" s="621"/>
      <c r="E280" s="621"/>
      <c r="F280" s="621"/>
      <c r="G280" s="621"/>
      <c r="H280" s="621"/>
      <c r="I280" s="621"/>
      <c r="J280" s="621"/>
      <c r="K280" s="621"/>
      <c r="L280" s="621"/>
      <c r="M280" s="621"/>
      <c r="N280" s="621"/>
      <c r="O280" s="621"/>
      <c r="P280" s="621"/>
      <c r="Q280" s="621"/>
      <c r="R280" s="621"/>
      <c r="S280" s="621"/>
      <c r="T280" s="621"/>
      <c r="U280" s="621"/>
      <c r="V280" s="621"/>
      <c r="W280" s="621"/>
      <c r="X280" s="621"/>
      <c r="Y280" s="621"/>
      <c r="Z280" s="621"/>
      <c r="AA280" s="621"/>
      <c r="AB280" s="621"/>
      <c r="AC280" s="621"/>
      <c r="AD280" s="621"/>
      <c r="AE280" s="621"/>
      <c r="AF280" s="621"/>
      <c r="AG280" s="622"/>
      <c r="AH280" s="412"/>
      <c r="AI280" s="609"/>
      <c r="AJ280" s="590"/>
      <c r="AK280" s="590"/>
      <c r="AL280" s="590"/>
      <c r="AM280" s="590"/>
    </row>
    <row r="281" spans="1:39" s="158" customFormat="1" ht="10.5" customHeight="1">
      <c r="A281" s="782"/>
      <c r="B281" s="621"/>
      <c r="C281" s="621"/>
      <c r="D281" s="621"/>
      <c r="E281" s="621"/>
      <c r="F281" s="621"/>
      <c r="G281" s="621"/>
      <c r="H281" s="621"/>
      <c r="I281" s="621"/>
      <c r="J281" s="621"/>
      <c r="K281" s="621"/>
      <c r="L281" s="621"/>
      <c r="M281" s="621"/>
      <c r="N281" s="621"/>
      <c r="O281" s="621"/>
      <c r="P281" s="621"/>
      <c r="Q281" s="621"/>
      <c r="R281" s="621"/>
      <c r="S281" s="621"/>
      <c r="T281" s="621"/>
      <c r="U281" s="621"/>
      <c r="V281" s="621"/>
      <c r="W281" s="621"/>
      <c r="X281" s="621"/>
      <c r="Y281" s="621"/>
      <c r="Z281" s="621"/>
      <c r="AA281" s="621"/>
      <c r="AB281" s="621"/>
      <c r="AC281" s="621"/>
      <c r="AD281" s="621"/>
      <c r="AE281" s="621"/>
      <c r="AF281" s="621"/>
      <c r="AG281" s="622"/>
      <c r="AH281" s="412"/>
      <c r="AI281" s="609"/>
      <c r="AJ281" s="590"/>
      <c r="AK281" s="590"/>
      <c r="AL281" s="590"/>
      <c r="AM281" s="590"/>
    </row>
    <row r="282" spans="1:39" s="158" customFormat="1" ht="10.5" customHeight="1">
      <c r="A282" s="783"/>
      <c r="B282" s="624"/>
      <c r="C282" s="624"/>
      <c r="D282" s="624"/>
      <c r="E282" s="624"/>
      <c r="F282" s="624"/>
      <c r="G282" s="624"/>
      <c r="H282" s="624"/>
      <c r="I282" s="624"/>
      <c r="J282" s="624"/>
      <c r="K282" s="624"/>
      <c r="L282" s="624"/>
      <c r="M282" s="624"/>
      <c r="N282" s="624"/>
      <c r="O282" s="624"/>
      <c r="P282" s="624"/>
      <c r="Q282" s="624"/>
      <c r="R282" s="624"/>
      <c r="S282" s="624"/>
      <c r="T282" s="624"/>
      <c r="U282" s="624"/>
      <c r="V282" s="624"/>
      <c r="W282" s="624"/>
      <c r="X282" s="624"/>
      <c r="Y282" s="624"/>
      <c r="Z282" s="624"/>
      <c r="AA282" s="624"/>
      <c r="AB282" s="624"/>
      <c r="AC282" s="624"/>
      <c r="AD282" s="624"/>
      <c r="AE282" s="624"/>
      <c r="AF282" s="624"/>
      <c r="AG282" s="625"/>
      <c r="AH282" s="412"/>
      <c r="AI282" s="609"/>
      <c r="AJ282" s="590"/>
      <c r="AK282" s="590"/>
      <c r="AL282" s="590"/>
      <c r="AM282" s="590"/>
    </row>
    <row r="283" spans="1:39" s="158" customFormat="1" ht="19.5" customHeight="1">
      <c r="A283" s="771" t="s">
        <v>1043</v>
      </c>
      <c r="B283" s="772"/>
      <c r="C283" s="772"/>
      <c r="D283" s="772"/>
      <c r="E283" s="772"/>
      <c r="F283" s="772"/>
      <c r="G283" s="772"/>
      <c r="H283" s="772"/>
      <c r="I283" s="772"/>
      <c r="J283" s="772"/>
      <c r="K283" s="772"/>
      <c r="L283" s="772"/>
      <c r="M283" s="772"/>
      <c r="N283" s="772"/>
      <c r="O283" s="772"/>
      <c r="P283" s="772"/>
      <c r="Q283" s="772"/>
      <c r="R283" s="772"/>
      <c r="S283" s="772"/>
      <c r="T283" s="772"/>
      <c r="U283" s="772"/>
      <c r="V283" s="772"/>
      <c r="W283" s="772"/>
      <c r="X283" s="772"/>
      <c r="Y283" s="772"/>
      <c r="Z283" s="772"/>
      <c r="AA283" s="772"/>
      <c r="AB283" s="772"/>
      <c r="AC283" s="772"/>
      <c r="AD283" s="772"/>
      <c r="AE283" s="772"/>
      <c r="AF283" s="772"/>
      <c r="AG283" s="773"/>
      <c r="AH283" s="410"/>
      <c r="AI283" s="609"/>
      <c r="AJ283" s="590"/>
      <c r="AK283" s="590"/>
      <c r="AL283" s="590"/>
      <c r="AM283" s="590"/>
    </row>
    <row r="284" spans="1:39" s="158" customFormat="1" ht="53.25" customHeight="1">
      <c r="A284" s="369" t="s">
        <v>1107</v>
      </c>
      <c r="B284" s="769"/>
      <c r="C284" s="769"/>
      <c r="D284" s="769"/>
      <c r="E284" s="769"/>
      <c r="F284" s="769"/>
      <c r="G284" s="769"/>
      <c r="H284" s="769"/>
      <c r="I284" s="769"/>
      <c r="J284" s="769"/>
      <c r="K284" s="769"/>
      <c r="L284" s="769"/>
      <c r="M284" s="769"/>
      <c r="N284" s="769"/>
      <c r="O284" s="769"/>
      <c r="P284" s="769"/>
      <c r="Q284" s="769"/>
      <c r="R284" s="769"/>
      <c r="S284" s="769"/>
      <c r="T284" s="769"/>
      <c r="U284" s="769"/>
      <c r="V284" s="769"/>
      <c r="W284" s="769"/>
      <c r="X284" s="769"/>
      <c r="Y284" s="769"/>
      <c r="Z284" s="769"/>
      <c r="AA284" s="769"/>
      <c r="AB284" s="769"/>
      <c r="AC284" s="769"/>
      <c r="AD284" s="769"/>
      <c r="AE284" s="769"/>
      <c r="AF284" s="769"/>
      <c r="AG284" s="770"/>
      <c r="AH284" s="412"/>
      <c r="AI284" s="609"/>
      <c r="AJ284" s="590"/>
      <c r="AK284" s="590"/>
      <c r="AL284" s="590"/>
      <c r="AM284" s="590"/>
    </row>
    <row r="285" spans="1:39" s="158" customFormat="1" ht="13.5" customHeight="1">
      <c r="A285" s="803"/>
      <c r="B285" s="803"/>
      <c r="C285" s="803"/>
      <c r="D285" s="803"/>
      <c r="E285" s="803"/>
      <c r="F285" s="803"/>
      <c r="G285" s="803"/>
      <c r="H285" s="803"/>
      <c r="I285" s="803"/>
      <c r="J285" s="803"/>
      <c r="K285" s="803"/>
      <c r="L285" s="803"/>
      <c r="M285" s="803"/>
      <c r="N285" s="803"/>
      <c r="O285" s="803"/>
      <c r="P285" s="803"/>
      <c r="Q285" s="803"/>
      <c r="R285" s="803"/>
      <c r="S285" s="803"/>
      <c r="T285" s="803"/>
      <c r="U285" s="803"/>
      <c r="V285" s="803"/>
      <c r="W285" s="803"/>
      <c r="X285" s="803"/>
      <c r="Y285" s="803"/>
      <c r="Z285" s="803"/>
      <c r="AA285" s="803"/>
      <c r="AB285" s="803"/>
      <c r="AC285" s="803"/>
      <c r="AD285" s="803"/>
      <c r="AE285" s="803"/>
      <c r="AF285" s="803"/>
      <c r="AG285" s="803"/>
      <c r="AH285" s="177"/>
      <c r="AI285" s="590"/>
      <c r="AJ285" s="590"/>
      <c r="AK285" s="590"/>
      <c r="AL285" s="590"/>
      <c r="AM285" s="399"/>
    </row>
    <row r="286" spans="1:39" s="158" customFormat="1" ht="19.5" customHeight="1">
      <c r="A286" s="771" t="s">
        <v>1463</v>
      </c>
      <c r="B286" s="772"/>
      <c r="C286" s="772"/>
      <c r="D286" s="772"/>
      <c r="E286" s="772"/>
      <c r="F286" s="772"/>
      <c r="G286" s="772"/>
      <c r="H286" s="772"/>
      <c r="I286" s="772"/>
      <c r="J286" s="772"/>
      <c r="K286" s="772"/>
      <c r="L286" s="772"/>
      <c r="M286" s="772"/>
      <c r="N286" s="772"/>
      <c r="O286" s="772"/>
      <c r="P286" s="772"/>
      <c r="Q286" s="772"/>
      <c r="R286" s="772"/>
      <c r="S286" s="772"/>
      <c r="T286" s="772"/>
      <c r="U286" s="772"/>
      <c r="V286" s="772"/>
      <c r="W286" s="772"/>
      <c r="X286" s="772"/>
      <c r="Y286" s="772"/>
      <c r="Z286" s="772"/>
      <c r="AA286" s="772"/>
      <c r="AB286" s="772"/>
      <c r="AC286" s="772"/>
      <c r="AD286" s="772"/>
      <c r="AE286" s="772"/>
      <c r="AF286" s="772"/>
      <c r="AG286" s="773"/>
      <c r="AH286" s="171"/>
      <c r="AI286" s="590"/>
      <c r="AJ286" s="590"/>
      <c r="AK286" s="590"/>
      <c r="AL286" s="590"/>
      <c r="AM286" s="399"/>
    </row>
    <row r="287" spans="1:39" s="158" customFormat="1" ht="19.5" customHeight="1">
      <c r="A287" s="771" t="s">
        <v>1036</v>
      </c>
      <c r="B287" s="772"/>
      <c r="C287" s="772"/>
      <c r="D287" s="772"/>
      <c r="E287" s="772"/>
      <c r="F287" s="772"/>
      <c r="G287" s="772"/>
      <c r="H287" s="772"/>
      <c r="I287" s="772"/>
      <c r="J287" s="772"/>
      <c r="K287" s="772"/>
      <c r="L287" s="772"/>
      <c r="M287" s="772"/>
      <c r="N287" s="772"/>
      <c r="O287" s="772"/>
      <c r="P287" s="773"/>
      <c r="Q287" s="772" t="s">
        <v>1037</v>
      </c>
      <c r="R287" s="772"/>
      <c r="S287" s="772"/>
      <c r="T287" s="772"/>
      <c r="U287" s="772"/>
      <c r="V287" s="772"/>
      <c r="W287" s="772"/>
      <c r="X287" s="772"/>
      <c r="Y287" s="772"/>
      <c r="Z287" s="772"/>
      <c r="AA287" s="772"/>
      <c r="AB287" s="772"/>
      <c r="AC287" s="772"/>
      <c r="AD287" s="772"/>
      <c r="AE287" s="772"/>
      <c r="AF287" s="772"/>
      <c r="AG287" s="773"/>
      <c r="AH287" s="171"/>
      <c r="AI287" s="609"/>
      <c r="AJ287" s="590"/>
      <c r="AK287" s="590"/>
      <c r="AL287" s="590"/>
      <c r="AM287" s="590"/>
    </row>
    <row r="288" spans="1:39" s="158" customFormat="1" ht="19.5" customHeight="1">
      <c r="A288" s="369" t="s">
        <v>1097</v>
      </c>
      <c r="B288" s="769"/>
      <c r="C288" s="769"/>
      <c r="D288" s="769"/>
      <c r="E288" s="769"/>
      <c r="F288" s="769"/>
      <c r="G288" s="769"/>
      <c r="H288" s="769"/>
      <c r="I288" s="769"/>
      <c r="J288" s="769"/>
      <c r="K288" s="769"/>
      <c r="L288" s="769"/>
      <c r="M288" s="769"/>
      <c r="N288" s="769"/>
      <c r="O288" s="769"/>
      <c r="P288" s="770"/>
      <c r="Q288" s="370" t="s">
        <v>1098</v>
      </c>
      <c r="R288" s="697"/>
      <c r="S288" s="697"/>
      <c r="T288" s="697"/>
      <c r="U288" s="697"/>
      <c r="V288" s="697"/>
      <c r="W288" s="697"/>
      <c r="X288" s="697"/>
      <c r="Y288" s="697"/>
      <c r="Z288" s="697"/>
      <c r="AA288" s="697"/>
      <c r="AB288" s="697"/>
      <c r="AC288" s="697"/>
      <c r="AD288" s="697"/>
      <c r="AE288" s="697"/>
      <c r="AF288" s="697"/>
      <c r="AG288" s="698"/>
      <c r="AH288" s="179"/>
      <c r="AI288" s="609"/>
      <c r="AJ288" s="590"/>
      <c r="AK288" s="590"/>
      <c r="AL288" s="590"/>
      <c r="AM288" s="590"/>
    </row>
    <row r="289" spans="1:39" s="158" customFormat="1" ht="19.5" customHeight="1">
      <c r="A289" s="771" t="s">
        <v>1051</v>
      </c>
      <c r="B289" s="772"/>
      <c r="C289" s="772"/>
      <c r="D289" s="772"/>
      <c r="E289" s="772"/>
      <c r="F289" s="772"/>
      <c r="G289" s="772"/>
      <c r="H289" s="772"/>
      <c r="I289" s="772"/>
      <c r="J289" s="772"/>
      <c r="K289" s="772"/>
      <c r="L289" s="772"/>
      <c r="M289" s="772"/>
      <c r="N289" s="772"/>
      <c r="O289" s="772"/>
      <c r="P289" s="772"/>
      <c r="Q289" s="772"/>
      <c r="R289" s="772"/>
      <c r="S289" s="772"/>
      <c r="T289" s="772"/>
      <c r="U289" s="772"/>
      <c r="V289" s="772"/>
      <c r="W289" s="772"/>
      <c r="X289" s="772"/>
      <c r="Y289" s="772"/>
      <c r="Z289" s="772"/>
      <c r="AA289" s="772"/>
      <c r="AB289" s="772"/>
      <c r="AC289" s="772"/>
      <c r="AD289" s="772"/>
      <c r="AE289" s="772"/>
      <c r="AF289" s="772"/>
      <c r="AG289" s="773"/>
      <c r="AH289" s="171"/>
      <c r="AI289" s="609"/>
      <c r="AJ289" s="590"/>
      <c r="AK289" s="590"/>
      <c r="AL289" s="590"/>
      <c r="AM289" s="590"/>
    </row>
    <row r="290" spans="1:39" s="158" customFormat="1" ht="9.75" customHeight="1">
      <c r="A290" s="781" t="s">
        <v>1099</v>
      </c>
      <c r="B290" s="651"/>
      <c r="C290" s="651"/>
      <c r="D290" s="651"/>
      <c r="E290" s="651"/>
      <c r="F290" s="651"/>
      <c r="G290" s="651"/>
      <c r="H290" s="651"/>
      <c r="I290" s="651"/>
      <c r="J290" s="651"/>
      <c r="K290" s="651"/>
      <c r="L290" s="651"/>
      <c r="M290" s="651"/>
      <c r="N290" s="651"/>
      <c r="O290" s="651"/>
      <c r="P290" s="651"/>
      <c r="Q290" s="651"/>
      <c r="R290" s="651"/>
      <c r="S290" s="651"/>
      <c r="T290" s="651"/>
      <c r="U290" s="651"/>
      <c r="V290" s="651"/>
      <c r="W290" s="651"/>
      <c r="X290" s="651"/>
      <c r="Y290" s="651"/>
      <c r="Z290" s="651"/>
      <c r="AA290" s="651"/>
      <c r="AB290" s="651"/>
      <c r="AC290" s="651"/>
      <c r="AD290" s="651"/>
      <c r="AE290" s="651"/>
      <c r="AF290" s="651"/>
      <c r="AG290" s="652"/>
      <c r="AH290" s="172"/>
      <c r="AI290" s="609"/>
      <c r="AJ290" s="590"/>
      <c r="AK290" s="590"/>
      <c r="AL290" s="590"/>
      <c r="AM290" s="590"/>
    </row>
    <row r="291" spans="1:39" s="158" customFormat="1" ht="9.75" customHeight="1">
      <c r="A291" s="782"/>
      <c r="B291" s="621"/>
      <c r="C291" s="621"/>
      <c r="D291" s="621"/>
      <c r="E291" s="621"/>
      <c r="F291" s="621"/>
      <c r="G291" s="621"/>
      <c r="H291" s="621"/>
      <c r="I291" s="621"/>
      <c r="J291" s="621"/>
      <c r="K291" s="621"/>
      <c r="L291" s="621"/>
      <c r="M291" s="621"/>
      <c r="N291" s="621"/>
      <c r="O291" s="621"/>
      <c r="P291" s="621"/>
      <c r="Q291" s="621"/>
      <c r="R291" s="621"/>
      <c r="S291" s="621"/>
      <c r="T291" s="621"/>
      <c r="U291" s="621"/>
      <c r="V291" s="621"/>
      <c r="W291" s="621"/>
      <c r="X291" s="621"/>
      <c r="Y291" s="621"/>
      <c r="Z291" s="621"/>
      <c r="AA291" s="621"/>
      <c r="AB291" s="621"/>
      <c r="AC291" s="621"/>
      <c r="AD291" s="621"/>
      <c r="AE291" s="621"/>
      <c r="AF291" s="621"/>
      <c r="AG291" s="622"/>
      <c r="AH291" s="172"/>
      <c r="AI291" s="609"/>
      <c r="AJ291" s="590"/>
      <c r="AK291" s="590"/>
      <c r="AL291" s="590"/>
      <c r="AM291" s="590"/>
    </row>
    <row r="292" spans="1:39" s="158" customFormat="1" ht="9.75" customHeight="1">
      <c r="A292" s="782"/>
      <c r="B292" s="621"/>
      <c r="C292" s="621"/>
      <c r="D292" s="621"/>
      <c r="E292" s="621"/>
      <c r="F292" s="621"/>
      <c r="G292" s="621"/>
      <c r="H292" s="621"/>
      <c r="I292" s="621"/>
      <c r="J292" s="621"/>
      <c r="K292" s="621"/>
      <c r="L292" s="621"/>
      <c r="M292" s="621"/>
      <c r="N292" s="621"/>
      <c r="O292" s="621"/>
      <c r="P292" s="621"/>
      <c r="Q292" s="621"/>
      <c r="R292" s="621"/>
      <c r="S292" s="621"/>
      <c r="T292" s="621"/>
      <c r="U292" s="621"/>
      <c r="V292" s="621"/>
      <c r="W292" s="621"/>
      <c r="X292" s="621"/>
      <c r="Y292" s="621"/>
      <c r="Z292" s="621"/>
      <c r="AA292" s="621"/>
      <c r="AB292" s="621"/>
      <c r="AC292" s="621"/>
      <c r="AD292" s="621"/>
      <c r="AE292" s="621"/>
      <c r="AF292" s="621"/>
      <c r="AG292" s="622"/>
      <c r="AH292" s="172"/>
      <c r="AI292" s="609"/>
      <c r="AJ292" s="590"/>
      <c r="AK292" s="590"/>
      <c r="AL292" s="590"/>
      <c r="AM292" s="590"/>
    </row>
    <row r="293" spans="1:39" s="158" customFormat="1" ht="9.75" customHeight="1">
      <c r="A293" s="782"/>
      <c r="B293" s="621"/>
      <c r="C293" s="621"/>
      <c r="D293" s="621"/>
      <c r="E293" s="621"/>
      <c r="F293" s="621"/>
      <c r="G293" s="621"/>
      <c r="H293" s="621"/>
      <c r="I293" s="621"/>
      <c r="J293" s="621"/>
      <c r="K293" s="621"/>
      <c r="L293" s="621"/>
      <c r="M293" s="621"/>
      <c r="N293" s="621"/>
      <c r="O293" s="621"/>
      <c r="P293" s="621"/>
      <c r="Q293" s="621"/>
      <c r="R293" s="621"/>
      <c r="S293" s="621"/>
      <c r="T293" s="621"/>
      <c r="U293" s="621"/>
      <c r="V293" s="621"/>
      <c r="W293" s="621"/>
      <c r="X293" s="621"/>
      <c r="Y293" s="621"/>
      <c r="Z293" s="621"/>
      <c r="AA293" s="621"/>
      <c r="AB293" s="621"/>
      <c r="AC293" s="621"/>
      <c r="AD293" s="621"/>
      <c r="AE293" s="621"/>
      <c r="AF293" s="621"/>
      <c r="AG293" s="622"/>
      <c r="AH293" s="172"/>
      <c r="AI293" s="609"/>
      <c r="AJ293" s="590"/>
      <c r="AK293" s="590"/>
      <c r="AL293" s="590"/>
      <c r="AM293" s="590"/>
    </row>
    <row r="294" spans="1:39" s="158" customFormat="1" ht="9.75" customHeight="1">
      <c r="A294" s="782"/>
      <c r="B294" s="621"/>
      <c r="C294" s="621"/>
      <c r="D294" s="621"/>
      <c r="E294" s="621"/>
      <c r="F294" s="621"/>
      <c r="G294" s="621"/>
      <c r="H294" s="621"/>
      <c r="I294" s="621"/>
      <c r="J294" s="621"/>
      <c r="K294" s="621"/>
      <c r="L294" s="621"/>
      <c r="M294" s="621"/>
      <c r="N294" s="621"/>
      <c r="O294" s="621"/>
      <c r="P294" s="621"/>
      <c r="Q294" s="621"/>
      <c r="R294" s="621"/>
      <c r="S294" s="621"/>
      <c r="T294" s="621"/>
      <c r="U294" s="621"/>
      <c r="V294" s="621"/>
      <c r="W294" s="621"/>
      <c r="X294" s="621"/>
      <c r="Y294" s="621"/>
      <c r="Z294" s="621"/>
      <c r="AA294" s="621"/>
      <c r="AB294" s="621"/>
      <c r="AC294" s="621"/>
      <c r="AD294" s="621"/>
      <c r="AE294" s="621"/>
      <c r="AF294" s="621"/>
      <c r="AG294" s="622"/>
      <c r="AH294" s="172"/>
      <c r="AI294" s="609"/>
      <c r="AJ294" s="590"/>
      <c r="AK294" s="590"/>
      <c r="AL294" s="590"/>
      <c r="AM294" s="590"/>
    </row>
    <row r="295" spans="1:39" s="158" customFormat="1" ht="9.75" customHeight="1">
      <c r="A295" s="782"/>
      <c r="B295" s="621"/>
      <c r="C295" s="621"/>
      <c r="D295" s="621"/>
      <c r="E295" s="621"/>
      <c r="F295" s="621"/>
      <c r="G295" s="621"/>
      <c r="H295" s="621"/>
      <c r="I295" s="621"/>
      <c r="J295" s="621"/>
      <c r="K295" s="621"/>
      <c r="L295" s="621"/>
      <c r="M295" s="621"/>
      <c r="N295" s="621"/>
      <c r="O295" s="621"/>
      <c r="P295" s="621"/>
      <c r="Q295" s="621"/>
      <c r="R295" s="621"/>
      <c r="S295" s="621"/>
      <c r="T295" s="621"/>
      <c r="U295" s="621"/>
      <c r="V295" s="621"/>
      <c r="W295" s="621"/>
      <c r="X295" s="621"/>
      <c r="Y295" s="621"/>
      <c r="Z295" s="621"/>
      <c r="AA295" s="621"/>
      <c r="AB295" s="621"/>
      <c r="AC295" s="621"/>
      <c r="AD295" s="621"/>
      <c r="AE295" s="621"/>
      <c r="AF295" s="621"/>
      <c r="AG295" s="622"/>
      <c r="AH295" s="172"/>
      <c r="AI295" s="609"/>
      <c r="AJ295" s="590"/>
      <c r="AK295" s="590"/>
      <c r="AL295" s="590"/>
      <c r="AM295" s="590"/>
    </row>
    <row r="296" spans="1:39" s="158" customFormat="1" ht="9.75" customHeight="1">
      <c r="A296" s="782"/>
      <c r="B296" s="621"/>
      <c r="C296" s="621"/>
      <c r="D296" s="621"/>
      <c r="E296" s="621"/>
      <c r="F296" s="621"/>
      <c r="G296" s="621"/>
      <c r="H296" s="621"/>
      <c r="I296" s="621"/>
      <c r="J296" s="621"/>
      <c r="K296" s="621"/>
      <c r="L296" s="621"/>
      <c r="M296" s="621"/>
      <c r="N296" s="621"/>
      <c r="O296" s="621"/>
      <c r="P296" s="621"/>
      <c r="Q296" s="621"/>
      <c r="R296" s="621"/>
      <c r="S296" s="621"/>
      <c r="T296" s="621"/>
      <c r="U296" s="621"/>
      <c r="V296" s="621"/>
      <c r="W296" s="621"/>
      <c r="X296" s="621"/>
      <c r="Y296" s="621"/>
      <c r="Z296" s="621"/>
      <c r="AA296" s="621"/>
      <c r="AB296" s="621"/>
      <c r="AC296" s="621"/>
      <c r="AD296" s="621"/>
      <c r="AE296" s="621"/>
      <c r="AF296" s="621"/>
      <c r="AG296" s="622"/>
      <c r="AH296" s="172"/>
      <c r="AI296" s="609"/>
      <c r="AJ296" s="590"/>
      <c r="AK296" s="590"/>
      <c r="AL296" s="590"/>
      <c r="AM296" s="590"/>
    </row>
    <row r="297" spans="1:39" s="158" customFormat="1" ht="9.75" customHeight="1">
      <c r="A297" s="782"/>
      <c r="B297" s="621"/>
      <c r="C297" s="621"/>
      <c r="D297" s="621"/>
      <c r="E297" s="621"/>
      <c r="F297" s="621"/>
      <c r="G297" s="621"/>
      <c r="H297" s="621"/>
      <c r="I297" s="621"/>
      <c r="J297" s="621"/>
      <c r="K297" s="621"/>
      <c r="L297" s="621"/>
      <c r="M297" s="621"/>
      <c r="N297" s="621"/>
      <c r="O297" s="621"/>
      <c r="P297" s="621"/>
      <c r="Q297" s="621"/>
      <c r="R297" s="621"/>
      <c r="S297" s="621"/>
      <c r="T297" s="621"/>
      <c r="U297" s="621"/>
      <c r="V297" s="621"/>
      <c r="W297" s="621"/>
      <c r="X297" s="621"/>
      <c r="Y297" s="621"/>
      <c r="Z297" s="621"/>
      <c r="AA297" s="621"/>
      <c r="AB297" s="621"/>
      <c r="AC297" s="621"/>
      <c r="AD297" s="621"/>
      <c r="AE297" s="621"/>
      <c r="AF297" s="621"/>
      <c r="AG297" s="622"/>
      <c r="AH297" s="172"/>
      <c r="AI297" s="609"/>
      <c r="AJ297" s="590"/>
      <c r="AK297" s="590"/>
      <c r="AL297" s="590"/>
      <c r="AM297" s="590"/>
    </row>
    <row r="298" spans="1:39" s="158" customFormat="1" ht="9.75" customHeight="1">
      <c r="A298" s="782"/>
      <c r="B298" s="621"/>
      <c r="C298" s="621"/>
      <c r="D298" s="621"/>
      <c r="E298" s="621"/>
      <c r="F298" s="621"/>
      <c r="G298" s="621"/>
      <c r="H298" s="621"/>
      <c r="I298" s="621"/>
      <c r="J298" s="621"/>
      <c r="K298" s="621"/>
      <c r="L298" s="621"/>
      <c r="M298" s="621"/>
      <c r="N298" s="621"/>
      <c r="O298" s="621"/>
      <c r="P298" s="621"/>
      <c r="Q298" s="621"/>
      <c r="R298" s="621"/>
      <c r="S298" s="621"/>
      <c r="T298" s="621"/>
      <c r="U298" s="621"/>
      <c r="V298" s="621"/>
      <c r="W298" s="621"/>
      <c r="X298" s="621"/>
      <c r="Y298" s="621"/>
      <c r="Z298" s="621"/>
      <c r="AA298" s="621"/>
      <c r="AB298" s="621"/>
      <c r="AC298" s="621"/>
      <c r="AD298" s="621"/>
      <c r="AE298" s="621"/>
      <c r="AF298" s="621"/>
      <c r="AG298" s="622"/>
      <c r="AH298" s="172"/>
      <c r="AI298" s="609"/>
      <c r="AJ298" s="590"/>
      <c r="AK298" s="590"/>
      <c r="AL298" s="590"/>
      <c r="AM298" s="590"/>
    </row>
    <row r="299" spans="1:39" s="158" customFormat="1" ht="9.75" customHeight="1">
      <c r="A299" s="782"/>
      <c r="B299" s="621"/>
      <c r="C299" s="621"/>
      <c r="D299" s="621"/>
      <c r="E299" s="621"/>
      <c r="F299" s="621"/>
      <c r="G299" s="621"/>
      <c r="H299" s="621"/>
      <c r="I299" s="621"/>
      <c r="J299" s="621"/>
      <c r="K299" s="621"/>
      <c r="L299" s="621"/>
      <c r="M299" s="621"/>
      <c r="N299" s="621"/>
      <c r="O299" s="621"/>
      <c r="P299" s="621"/>
      <c r="Q299" s="621"/>
      <c r="R299" s="621"/>
      <c r="S299" s="621"/>
      <c r="T299" s="621"/>
      <c r="U299" s="621"/>
      <c r="V299" s="621"/>
      <c r="W299" s="621"/>
      <c r="X299" s="621"/>
      <c r="Y299" s="621"/>
      <c r="Z299" s="621"/>
      <c r="AA299" s="621"/>
      <c r="AB299" s="621"/>
      <c r="AC299" s="621"/>
      <c r="AD299" s="621"/>
      <c r="AE299" s="621"/>
      <c r="AF299" s="621"/>
      <c r="AG299" s="622"/>
      <c r="AH299" s="172"/>
      <c r="AI299" s="609"/>
      <c r="AJ299" s="590"/>
      <c r="AK299" s="590"/>
      <c r="AL299" s="590"/>
      <c r="AM299" s="590"/>
    </row>
    <row r="300" spans="1:39" s="158" customFormat="1" ht="9.75" customHeight="1">
      <c r="A300" s="782"/>
      <c r="B300" s="621"/>
      <c r="C300" s="621"/>
      <c r="D300" s="621"/>
      <c r="E300" s="621"/>
      <c r="F300" s="621"/>
      <c r="G300" s="621"/>
      <c r="H300" s="621"/>
      <c r="I300" s="621"/>
      <c r="J300" s="621"/>
      <c r="K300" s="621"/>
      <c r="L300" s="621"/>
      <c r="M300" s="621"/>
      <c r="N300" s="621"/>
      <c r="O300" s="621"/>
      <c r="P300" s="621"/>
      <c r="Q300" s="621"/>
      <c r="R300" s="621"/>
      <c r="S300" s="621"/>
      <c r="T300" s="621"/>
      <c r="U300" s="621"/>
      <c r="V300" s="621"/>
      <c r="W300" s="621"/>
      <c r="X300" s="621"/>
      <c r="Y300" s="621"/>
      <c r="Z300" s="621"/>
      <c r="AA300" s="621"/>
      <c r="AB300" s="621"/>
      <c r="AC300" s="621"/>
      <c r="AD300" s="621"/>
      <c r="AE300" s="621"/>
      <c r="AF300" s="621"/>
      <c r="AG300" s="622"/>
      <c r="AH300" s="172"/>
      <c r="AI300" s="609"/>
      <c r="AJ300" s="590"/>
      <c r="AK300" s="590"/>
      <c r="AL300" s="590"/>
      <c r="AM300" s="590"/>
    </row>
    <row r="301" spans="1:39" s="158" customFormat="1" ht="9.75" customHeight="1">
      <c r="A301" s="783"/>
      <c r="B301" s="624"/>
      <c r="C301" s="624"/>
      <c r="D301" s="624"/>
      <c r="E301" s="624"/>
      <c r="F301" s="624"/>
      <c r="G301" s="624"/>
      <c r="H301" s="624"/>
      <c r="I301" s="624"/>
      <c r="J301" s="624"/>
      <c r="K301" s="624"/>
      <c r="L301" s="624"/>
      <c r="M301" s="624"/>
      <c r="N301" s="624"/>
      <c r="O301" s="624"/>
      <c r="P301" s="624"/>
      <c r="Q301" s="624"/>
      <c r="R301" s="624"/>
      <c r="S301" s="624"/>
      <c r="T301" s="624"/>
      <c r="U301" s="624"/>
      <c r="V301" s="624"/>
      <c r="W301" s="624"/>
      <c r="X301" s="624"/>
      <c r="Y301" s="624"/>
      <c r="Z301" s="624"/>
      <c r="AA301" s="624"/>
      <c r="AB301" s="624"/>
      <c r="AC301" s="624"/>
      <c r="AD301" s="624"/>
      <c r="AE301" s="624"/>
      <c r="AF301" s="624"/>
      <c r="AG301" s="625"/>
      <c r="AH301" s="172"/>
      <c r="AI301" s="609"/>
      <c r="AJ301" s="590"/>
      <c r="AK301" s="590"/>
      <c r="AL301" s="590"/>
      <c r="AM301" s="590"/>
    </row>
    <row r="302" spans="1:39" s="158" customFormat="1" ht="19.5" customHeight="1">
      <c r="A302" s="771" t="s">
        <v>1041</v>
      </c>
      <c r="B302" s="772"/>
      <c r="C302" s="772"/>
      <c r="D302" s="772"/>
      <c r="E302" s="772"/>
      <c r="F302" s="772"/>
      <c r="G302" s="772"/>
      <c r="H302" s="772"/>
      <c r="I302" s="772"/>
      <c r="J302" s="772"/>
      <c r="K302" s="772"/>
      <c r="L302" s="772"/>
      <c r="M302" s="772"/>
      <c r="N302" s="772"/>
      <c r="O302" s="772"/>
      <c r="P302" s="772"/>
      <c r="Q302" s="772"/>
      <c r="R302" s="772"/>
      <c r="S302" s="772"/>
      <c r="T302" s="772"/>
      <c r="U302" s="772"/>
      <c r="V302" s="772"/>
      <c r="W302" s="772"/>
      <c r="X302" s="772"/>
      <c r="Y302" s="772"/>
      <c r="Z302" s="772"/>
      <c r="AA302" s="772"/>
      <c r="AB302" s="772"/>
      <c r="AC302" s="772"/>
      <c r="AD302" s="772"/>
      <c r="AE302" s="772"/>
      <c r="AF302" s="772"/>
      <c r="AG302" s="773"/>
      <c r="AH302" s="171"/>
      <c r="AI302" s="609"/>
      <c r="AJ302" s="590"/>
      <c r="AK302" s="590"/>
      <c r="AL302" s="590"/>
      <c r="AM302" s="590"/>
    </row>
    <row r="303" spans="1:39" s="158" customFormat="1" ht="11.25" customHeight="1">
      <c r="A303" s="781" t="s">
        <v>1100</v>
      </c>
      <c r="B303" s="651"/>
      <c r="C303" s="651"/>
      <c r="D303" s="651"/>
      <c r="E303" s="651"/>
      <c r="F303" s="651"/>
      <c r="G303" s="651"/>
      <c r="H303" s="651"/>
      <c r="I303" s="651"/>
      <c r="J303" s="651"/>
      <c r="K303" s="651"/>
      <c r="L303" s="651"/>
      <c r="M303" s="651"/>
      <c r="N303" s="651"/>
      <c r="O303" s="651"/>
      <c r="P303" s="651"/>
      <c r="Q303" s="651"/>
      <c r="R303" s="651"/>
      <c r="S303" s="651"/>
      <c r="T303" s="651"/>
      <c r="U303" s="651"/>
      <c r="V303" s="651"/>
      <c r="W303" s="651"/>
      <c r="X303" s="651"/>
      <c r="Y303" s="651"/>
      <c r="Z303" s="651"/>
      <c r="AA303" s="651"/>
      <c r="AB303" s="651"/>
      <c r="AC303" s="651"/>
      <c r="AD303" s="651"/>
      <c r="AE303" s="651"/>
      <c r="AF303" s="651"/>
      <c r="AG303" s="652"/>
      <c r="AH303" s="172"/>
      <c r="AI303" s="609"/>
      <c r="AJ303" s="590"/>
      <c r="AK303" s="590"/>
      <c r="AL303" s="590"/>
      <c r="AM303" s="590"/>
    </row>
    <row r="304" spans="1:39" s="158" customFormat="1" ht="11.25" customHeight="1">
      <c r="A304" s="782"/>
      <c r="B304" s="621"/>
      <c r="C304" s="621"/>
      <c r="D304" s="621"/>
      <c r="E304" s="621"/>
      <c r="F304" s="621"/>
      <c r="G304" s="621"/>
      <c r="H304" s="621"/>
      <c r="I304" s="621"/>
      <c r="J304" s="621"/>
      <c r="K304" s="621"/>
      <c r="L304" s="621"/>
      <c r="M304" s="621"/>
      <c r="N304" s="621"/>
      <c r="O304" s="621"/>
      <c r="P304" s="621"/>
      <c r="Q304" s="621"/>
      <c r="R304" s="621"/>
      <c r="S304" s="621"/>
      <c r="T304" s="621"/>
      <c r="U304" s="621"/>
      <c r="V304" s="621"/>
      <c r="W304" s="621"/>
      <c r="X304" s="621"/>
      <c r="Y304" s="621"/>
      <c r="Z304" s="621"/>
      <c r="AA304" s="621"/>
      <c r="AB304" s="621"/>
      <c r="AC304" s="621"/>
      <c r="AD304" s="621"/>
      <c r="AE304" s="621"/>
      <c r="AF304" s="621"/>
      <c r="AG304" s="622"/>
      <c r="AH304" s="172"/>
      <c r="AI304" s="609"/>
      <c r="AJ304" s="590"/>
      <c r="AK304" s="590"/>
      <c r="AL304" s="590"/>
      <c r="AM304" s="590"/>
    </row>
    <row r="305" spans="1:39" s="158" customFormat="1" ht="11.25" customHeight="1">
      <c r="A305" s="782"/>
      <c r="B305" s="621"/>
      <c r="C305" s="621"/>
      <c r="D305" s="621"/>
      <c r="E305" s="621"/>
      <c r="F305" s="621"/>
      <c r="G305" s="621"/>
      <c r="H305" s="621"/>
      <c r="I305" s="621"/>
      <c r="J305" s="621"/>
      <c r="K305" s="621"/>
      <c r="L305" s="621"/>
      <c r="M305" s="621"/>
      <c r="N305" s="621"/>
      <c r="O305" s="621"/>
      <c r="P305" s="621"/>
      <c r="Q305" s="621"/>
      <c r="R305" s="621"/>
      <c r="S305" s="621"/>
      <c r="T305" s="621"/>
      <c r="U305" s="621"/>
      <c r="V305" s="621"/>
      <c r="W305" s="621"/>
      <c r="X305" s="621"/>
      <c r="Y305" s="621"/>
      <c r="Z305" s="621"/>
      <c r="AA305" s="621"/>
      <c r="AB305" s="621"/>
      <c r="AC305" s="621"/>
      <c r="AD305" s="621"/>
      <c r="AE305" s="621"/>
      <c r="AF305" s="621"/>
      <c r="AG305" s="622"/>
      <c r="AH305" s="172"/>
      <c r="AI305" s="609"/>
      <c r="AJ305" s="590"/>
      <c r="AK305" s="590"/>
      <c r="AL305" s="590"/>
      <c r="AM305" s="590"/>
    </row>
    <row r="306" spans="1:39" s="158" customFormat="1" ht="11.25" customHeight="1">
      <c r="A306" s="782"/>
      <c r="B306" s="621"/>
      <c r="C306" s="621"/>
      <c r="D306" s="621"/>
      <c r="E306" s="621"/>
      <c r="F306" s="621"/>
      <c r="G306" s="621"/>
      <c r="H306" s="621"/>
      <c r="I306" s="621"/>
      <c r="J306" s="621"/>
      <c r="K306" s="621"/>
      <c r="L306" s="621"/>
      <c r="M306" s="621"/>
      <c r="N306" s="621"/>
      <c r="O306" s="621"/>
      <c r="P306" s="621"/>
      <c r="Q306" s="621"/>
      <c r="R306" s="621"/>
      <c r="S306" s="621"/>
      <c r="T306" s="621"/>
      <c r="U306" s="621"/>
      <c r="V306" s="621"/>
      <c r="W306" s="621"/>
      <c r="X306" s="621"/>
      <c r="Y306" s="621"/>
      <c r="Z306" s="621"/>
      <c r="AA306" s="621"/>
      <c r="AB306" s="621"/>
      <c r="AC306" s="621"/>
      <c r="AD306" s="621"/>
      <c r="AE306" s="621"/>
      <c r="AF306" s="621"/>
      <c r="AG306" s="622"/>
      <c r="AH306" s="172"/>
      <c r="AI306" s="609"/>
      <c r="AJ306" s="590"/>
      <c r="AK306" s="590"/>
      <c r="AL306" s="590"/>
      <c r="AM306" s="590"/>
    </row>
    <row r="307" spans="1:39" s="158" customFormat="1" ht="11.25" customHeight="1">
      <c r="A307" s="782"/>
      <c r="B307" s="621"/>
      <c r="C307" s="621"/>
      <c r="D307" s="621"/>
      <c r="E307" s="621"/>
      <c r="F307" s="621"/>
      <c r="G307" s="621"/>
      <c r="H307" s="621"/>
      <c r="I307" s="621"/>
      <c r="J307" s="621"/>
      <c r="K307" s="621"/>
      <c r="L307" s="621"/>
      <c r="M307" s="621"/>
      <c r="N307" s="621"/>
      <c r="O307" s="621"/>
      <c r="P307" s="621"/>
      <c r="Q307" s="621"/>
      <c r="R307" s="621"/>
      <c r="S307" s="621"/>
      <c r="T307" s="621"/>
      <c r="U307" s="621"/>
      <c r="V307" s="621"/>
      <c r="W307" s="621"/>
      <c r="X307" s="621"/>
      <c r="Y307" s="621"/>
      <c r="Z307" s="621"/>
      <c r="AA307" s="621"/>
      <c r="AB307" s="621"/>
      <c r="AC307" s="621"/>
      <c r="AD307" s="621"/>
      <c r="AE307" s="621"/>
      <c r="AF307" s="621"/>
      <c r="AG307" s="622"/>
      <c r="AH307" s="172"/>
      <c r="AI307" s="609"/>
      <c r="AJ307" s="590"/>
      <c r="AK307" s="590"/>
      <c r="AL307" s="590"/>
      <c r="AM307" s="590"/>
    </row>
    <row r="308" spans="1:39" s="158" customFormat="1" ht="11.25" customHeight="1">
      <c r="A308" s="782"/>
      <c r="B308" s="621"/>
      <c r="C308" s="621"/>
      <c r="D308" s="621"/>
      <c r="E308" s="621"/>
      <c r="F308" s="621"/>
      <c r="G308" s="621"/>
      <c r="H308" s="621"/>
      <c r="I308" s="621"/>
      <c r="J308" s="621"/>
      <c r="K308" s="621"/>
      <c r="L308" s="621"/>
      <c r="M308" s="621"/>
      <c r="N308" s="621"/>
      <c r="O308" s="621"/>
      <c r="P308" s="621"/>
      <c r="Q308" s="621"/>
      <c r="R308" s="621"/>
      <c r="S308" s="621"/>
      <c r="T308" s="621"/>
      <c r="U308" s="621"/>
      <c r="V308" s="621"/>
      <c r="W308" s="621"/>
      <c r="X308" s="621"/>
      <c r="Y308" s="621"/>
      <c r="Z308" s="621"/>
      <c r="AA308" s="621"/>
      <c r="AB308" s="621"/>
      <c r="AC308" s="621"/>
      <c r="AD308" s="621"/>
      <c r="AE308" s="621"/>
      <c r="AF308" s="621"/>
      <c r="AG308" s="622"/>
      <c r="AH308" s="172"/>
      <c r="AI308" s="609"/>
      <c r="AJ308" s="590"/>
      <c r="AK308" s="590"/>
      <c r="AL308" s="590"/>
      <c r="AM308" s="590"/>
    </row>
    <row r="309" spans="1:39" s="158" customFormat="1" ht="11.25" customHeight="1">
      <c r="A309" s="782"/>
      <c r="B309" s="621"/>
      <c r="C309" s="621"/>
      <c r="D309" s="621"/>
      <c r="E309" s="621"/>
      <c r="F309" s="621"/>
      <c r="G309" s="621"/>
      <c r="H309" s="621"/>
      <c r="I309" s="621"/>
      <c r="J309" s="621"/>
      <c r="K309" s="621"/>
      <c r="L309" s="621"/>
      <c r="M309" s="621"/>
      <c r="N309" s="621"/>
      <c r="O309" s="621"/>
      <c r="P309" s="621"/>
      <c r="Q309" s="621"/>
      <c r="R309" s="621"/>
      <c r="S309" s="621"/>
      <c r="T309" s="621"/>
      <c r="U309" s="621"/>
      <c r="V309" s="621"/>
      <c r="W309" s="621"/>
      <c r="X309" s="621"/>
      <c r="Y309" s="621"/>
      <c r="Z309" s="621"/>
      <c r="AA309" s="621"/>
      <c r="AB309" s="621"/>
      <c r="AC309" s="621"/>
      <c r="AD309" s="621"/>
      <c r="AE309" s="621"/>
      <c r="AF309" s="621"/>
      <c r="AG309" s="622"/>
      <c r="AH309" s="172"/>
      <c r="AI309" s="609"/>
      <c r="AJ309" s="590"/>
      <c r="AK309" s="590"/>
      <c r="AL309" s="590"/>
      <c r="AM309" s="590"/>
    </row>
    <row r="310" spans="1:39" s="158" customFormat="1" ht="11.25" customHeight="1">
      <c r="A310" s="782"/>
      <c r="B310" s="621"/>
      <c r="C310" s="621"/>
      <c r="D310" s="621"/>
      <c r="E310" s="621"/>
      <c r="F310" s="621"/>
      <c r="G310" s="621"/>
      <c r="H310" s="621"/>
      <c r="I310" s="621"/>
      <c r="J310" s="621"/>
      <c r="K310" s="621"/>
      <c r="L310" s="621"/>
      <c r="M310" s="621"/>
      <c r="N310" s="621"/>
      <c r="O310" s="621"/>
      <c r="P310" s="621"/>
      <c r="Q310" s="621"/>
      <c r="R310" s="621"/>
      <c r="S310" s="621"/>
      <c r="T310" s="621"/>
      <c r="U310" s="621"/>
      <c r="V310" s="621"/>
      <c r="W310" s="621"/>
      <c r="X310" s="621"/>
      <c r="Y310" s="621"/>
      <c r="Z310" s="621"/>
      <c r="AA310" s="621"/>
      <c r="AB310" s="621"/>
      <c r="AC310" s="621"/>
      <c r="AD310" s="621"/>
      <c r="AE310" s="621"/>
      <c r="AF310" s="621"/>
      <c r="AG310" s="622"/>
      <c r="AH310" s="172"/>
      <c r="AI310" s="609"/>
      <c r="AJ310" s="590"/>
      <c r="AK310" s="590"/>
      <c r="AL310" s="590"/>
      <c r="AM310" s="590"/>
    </row>
    <row r="311" spans="1:39" s="158" customFormat="1" ht="11.25" customHeight="1">
      <c r="A311" s="782"/>
      <c r="B311" s="621"/>
      <c r="C311" s="621"/>
      <c r="D311" s="621"/>
      <c r="E311" s="621"/>
      <c r="F311" s="621"/>
      <c r="G311" s="621"/>
      <c r="H311" s="621"/>
      <c r="I311" s="621"/>
      <c r="J311" s="621"/>
      <c r="K311" s="621"/>
      <c r="L311" s="621"/>
      <c r="M311" s="621"/>
      <c r="N311" s="621"/>
      <c r="O311" s="621"/>
      <c r="P311" s="621"/>
      <c r="Q311" s="621"/>
      <c r="R311" s="621"/>
      <c r="S311" s="621"/>
      <c r="T311" s="621"/>
      <c r="U311" s="621"/>
      <c r="V311" s="621"/>
      <c r="W311" s="621"/>
      <c r="X311" s="621"/>
      <c r="Y311" s="621"/>
      <c r="Z311" s="621"/>
      <c r="AA311" s="621"/>
      <c r="AB311" s="621"/>
      <c r="AC311" s="621"/>
      <c r="AD311" s="621"/>
      <c r="AE311" s="621"/>
      <c r="AF311" s="621"/>
      <c r="AG311" s="622"/>
      <c r="AH311" s="172"/>
      <c r="AI311" s="609"/>
      <c r="AJ311" s="590"/>
      <c r="AK311" s="590"/>
      <c r="AL311" s="590"/>
      <c r="AM311" s="590"/>
    </row>
    <row r="312" spans="1:39" s="158" customFormat="1" ht="11.25" customHeight="1">
      <c r="A312" s="782"/>
      <c r="B312" s="621"/>
      <c r="C312" s="621"/>
      <c r="D312" s="621"/>
      <c r="E312" s="621"/>
      <c r="F312" s="621"/>
      <c r="G312" s="621"/>
      <c r="H312" s="621"/>
      <c r="I312" s="621"/>
      <c r="J312" s="621"/>
      <c r="K312" s="621"/>
      <c r="L312" s="621"/>
      <c r="M312" s="621"/>
      <c r="N312" s="621"/>
      <c r="O312" s="621"/>
      <c r="P312" s="621"/>
      <c r="Q312" s="621"/>
      <c r="R312" s="621"/>
      <c r="S312" s="621"/>
      <c r="T312" s="621"/>
      <c r="U312" s="621"/>
      <c r="V312" s="621"/>
      <c r="W312" s="621"/>
      <c r="X312" s="621"/>
      <c r="Y312" s="621"/>
      <c r="Z312" s="621"/>
      <c r="AA312" s="621"/>
      <c r="AB312" s="621"/>
      <c r="AC312" s="621"/>
      <c r="AD312" s="621"/>
      <c r="AE312" s="621"/>
      <c r="AF312" s="621"/>
      <c r="AG312" s="622"/>
      <c r="AH312" s="172"/>
      <c r="AI312" s="609"/>
      <c r="AJ312" s="590"/>
      <c r="AK312" s="590"/>
      <c r="AL312" s="590"/>
      <c r="AM312" s="590"/>
    </row>
    <row r="313" spans="1:39" s="158" customFormat="1" ht="11.25" customHeight="1">
      <c r="A313" s="782"/>
      <c r="B313" s="621"/>
      <c r="C313" s="621"/>
      <c r="D313" s="621"/>
      <c r="E313" s="621"/>
      <c r="F313" s="621"/>
      <c r="G313" s="621"/>
      <c r="H313" s="621"/>
      <c r="I313" s="621"/>
      <c r="J313" s="621"/>
      <c r="K313" s="621"/>
      <c r="L313" s="621"/>
      <c r="M313" s="621"/>
      <c r="N313" s="621"/>
      <c r="O313" s="621"/>
      <c r="P313" s="621"/>
      <c r="Q313" s="621"/>
      <c r="R313" s="621"/>
      <c r="S313" s="621"/>
      <c r="T313" s="621"/>
      <c r="U313" s="621"/>
      <c r="V313" s="621"/>
      <c r="W313" s="621"/>
      <c r="X313" s="621"/>
      <c r="Y313" s="621"/>
      <c r="Z313" s="621"/>
      <c r="AA313" s="621"/>
      <c r="AB313" s="621"/>
      <c r="AC313" s="621"/>
      <c r="AD313" s="621"/>
      <c r="AE313" s="621"/>
      <c r="AF313" s="621"/>
      <c r="AG313" s="622"/>
      <c r="AH313" s="172"/>
      <c r="AI313" s="609"/>
      <c r="AJ313" s="590"/>
      <c r="AK313" s="590"/>
      <c r="AL313" s="590"/>
      <c r="AM313" s="590"/>
    </row>
    <row r="314" spans="1:39" s="158" customFormat="1" ht="11.25" customHeight="1">
      <c r="A314" s="783"/>
      <c r="B314" s="624"/>
      <c r="C314" s="624"/>
      <c r="D314" s="624"/>
      <c r="E314" s="624"/>
      <c r="F314" s="624"/>
      <c r="G314" s="624"/>
      <c r="H314" s="624"/>
      <c r="I314" s="624"/>
      <c r="J314" s="624"/>
      <c r="K314" s="624"/>
      <c r="L314" s="624"/>
      <c r="M314" s="624"/>
      <c r="N314" s="624"/>
      <c r="O314" s="624"/>
      <c r="P314" s="624"/>
      <c r="Q314" s="624"/>
      <c r="R314" s="624"/>
      <c r="S314" s="624"/>
      <c r="T314" s="624"/>
      <c r="U314" s="624"/>
      <c r="V314" s="624"/>
      <c r="W314" s="624"/>
      <c r="X314" s="624"/>
      <c r="Y314" s="624"/>
      <c r="Z314" s="624"/>
      <c r="AA314" s="624"/>
      <c r="AB314" s="624"/>
      <c r="AC314" s="624"/>
      <c r="AD314" s="624"/>
      <c r="AE314" s="624"/>
      <c r="AF314" s="624"/>
      <c r="AG314" s="625"/>
      <c r="AH314" s="172"/>
      <c r="AI314" s="609"/>
      <c r="AJ314" s="590"/>
      <c r="AK314" s="590"/>
      <c r="AL314" s="590"/>
      <c r="AM314" s="590"/>
    </row>
    <row r="315" spans="1:39" s="158" customFormat="1" ht="19.5" customHeight="1">
      <c r="A315" s="771" t="s">
        <v>1054</v>
      </c>
      <c r="B315" s="772"/>
      <c r="C315" s="772"/>
      <c r="D315" s="772"/>
      <c r="E315" s="772"/>
      <c r="F315" s="772"/>
      <c r="G315" s="772"/>
      <c r="H315" s="772"/>
      <c r="I315" s="772"/>
      <c r="J315" s="772"/>
      <c r="K315" s="772"/>
      <c r="L315" s="772"/>
      <c r="M315" s="772"/>
      <c r="N315" s="772"/>
      <c r="O315" s="772"/>
      <c r="P315" s="772"/>
      <c r="Q315" s="772"/>
      <c r="R315" s="772"/>
      <c r="S315" s="772"/>
      <c r="T315" s="772"/>
      <c r="U315" s="772"/>
      <c r="V315" s="772"/>
      <c r="W315" s="772"/>
      <c r="X315" s="772"/>
      <c r="Y315" s="772"/>
      <c r="Z315" s="772"/>
      <c r="AA315" s="772"/>
      <c r="AB315" s="772"/>
      <c r="AC315" s="772"/>
      <c r="AD315" s="772"/>
      <c r="AE315" s="772"/>
      <c r="AF315" s="772"/>
      <c r="AG315" s="773"/>
      <c r="AH315" s="171"/>
      <c r="AI315" s="609"/>
      <c r="AJ315" s="590"/>
      <c r="AK315" s="590"/>
      <c r="AL315" s="590"/>
      <c r="AM315" s="590"/>
    </row>
    <row r="316" spans="1:39" s="158" customFormat="1" ht="10.5" customHeight="1">
      <c r="A316" s="781" t="s">
        <v>1101</v>
      </c>
      <c r="B316" s="651"/>
      <c r="C316" s="651"/>
      <c r="D316" s="651"/>
      <c r="E316" s="651"/>
      <c r="F316" s="651"/>
      <c r="G316" s="651"/>
      <c r="H316" s="651"/>
      <c r="I316" s="651"/>
      <c r="J316" s="651"/>
      <c r="K316" s="651"/>
      <c r="L316" s="651"/>
      <c r="M316" s="651"/>
      <c r="N316" s="651"/>
      <c r="O316" s="651"/>
      <c r="P316" s="651"/>
      <c r="Q316" s="651"/>
      <c r="R316" s="651"/>
      <c r="S316" s="651"/>
      <c r="T316" s="651"/>
      <c r="U316" s="651"/>
      <c r="V316" s="651"/>
      <c r="W316" s="651"/>
      <c r="X316" s="651"/>
      <c r="Y316" s="651"/>
      <c r="Z316" s="651"/>
      <c r="AA316" s="651"/>
      <c r="AB316" s="651"/>
      <c r="AC316" s="651"/>
      <c r="AD316" s="651"/>
      <c r="AE316" s="651"/>
      <c r="AF316" s="651"/>
      <c r="AG316" s="652"/>
      <c r="AH316" s="172"/>
      <c r="AI316" s="609"/>
      <c r="AJ316" s="590"/>
      <c r="AK316" s="590"/>
      <c r="AL316" s="590"/>
      <c r="AM316" s="590"/>
    </row>
    <row r="317" spans="1:39" s="158" customFormat="1" ht="10.5" customHeight="1">
      <c r="A317" s="782"/>
      <c r="B317" s="621"/>
      <c r="C317" s="621"/>
      <c r="D317" s="621"/>
      <c r="E317" s="621"/>
      <c r="F317" s="621"/>
      <c r="G317" s="621"/>
      <c r="H317" s="621"/>
      <c r="I317" s="621"/>
      <c r="J317" s="621"/>
      <c r="K317" s="621"/>
      <c r="L317" s="621"/>
      <c r="M317" s="621"/>
      <c r="N317" s="621"/>
      <c r="O317" s="621"/>
      <c r="P317" s="621"/>
      <c r="Q317" s="621"/>
      <c r="R317" s="621"/>
      <c r="S317" s="621"/>
      <c r="T317" s="621"/>
      <c r="U317" s="621"/>
      <c r="V317" s="621"/>
      <c r="W317" s="621"/>
      <c r="X317" s="621"/>
      <c r="Y317" s="621"/>
      <c r="Z317" s="621"/>
      <c r="AA317" s="621"/>
      <c r="AB317" s="621"/>
      <c r="AC317" s="621"/>
      <c r="AD317" s="621"/>
      <c r="AE317" s="621"/>
      <c r="AF317" s="621"/>
      <c r="AG317" s="622"/>
      <c r="AH317" s="172"/>
      <c r="AI317" s="609"/>
      <c r="AJ317" s="590"/>
      <c r="AK317" s="590"/>
      <c r="AL317" s="590"/>
      <c r="AM317" s="590"/>
    </row>
    <row r="318" spans="1:39" s="158" customFormat="1" ht="10.5" customHeight="1">
      <c r="A318" s="782"/>
      <c r="B318" s="621"/>
      <c r="C318" s="621"/>
      <c r="D318" s="621"/>
      <c r="E318" s="621"/>
      <c r="F318" s="621"/>
      <c r="G318" s="621"/>
      <c r="H318" s="621"/>
      <c r="I318" s="621"/>
      <c r="J318" s="621"/>
      <c r="K318" s="621"/>
      <c r="L318" s="621"/>
      <c r="M318" s="621"/>
      <c r="N318" s="621"/>
      <c r="O318" s="621"/>
      <c r="P318" s="621"/>
      <c r="Q318" s="621"/>
      <c r="R318" s="621"/>
      <c r="S318" s="621"/>
      <c r="T318" s="621"/>
      <c r="U318" s="621"/>
      <c r="V318" s="621"/>
      <c r="W318" s="621"/>
      <c r="X318" s="621"/>
      <c r="Y318" s="621"/>
      <c r="Z318" s="621"/>
      <c r="AA318" s="621"/>
      <c r="AB318" s="621"/>
      <c r="AC318" s="621"/>
      <c r="AD318" s="621"/>
      <c r="AE318" s="621"/>
      <c r="AF318" s="621"/>
      <c r="AG318" s="622"/>
      <c r="AH318" s="172"/>
      <c r="AI318" s="609"/>
      <c r="AJ318" s="590"/>
      <c r="AK318" s="590"/>
      <c r="AL318" s="590"/>
      <c r="AM318" s="590"/>
    </row>
    <row r="319" spans="1:39" s="158" customFormat="1" ht="10.5" customHeight="1">
      <c r="A319" s="782"/>
      <c r="B319" s="621"/>
      <c r="C319" s="621"/>
      <c r="D319" s="621"/>
      <c r="E319" s="621"/>
      <c r="F319" s="621"/>
      <c r="G319" s="621"/>
      <c r="H319" s="621"/>
      <c r="I319" s="621"/>
      <c r="J319" s="621"/>
      <c r="K319" s="621"/>
      <c r="L319" s="621"/>
      <c r="M319" s="621"/>
      <c r="N319" s="621"/>
      <c r="O319" s="621"/>
      <c r="P319" s="621"/>
      <c r="Q319" s="621"/>
      <c r="R319" s="621"/>
      <c r="S319" s="621"/>
      <c r="T319" s="621"/>
      <c r="U319" s="621"/>
      <c r="V319" s="621"/>
      <c r="W319" s="621"/>
      <c r="X319" s="621"/>
      <c r="Y319" s="621"/>
      <c r="Z319" s="621"/>
      <c r="AA319" s="621"/>
      <c r="AB319" s="621"/>
      <c r="AC319" s="621"/>
      <c r="AD319" s="621"/>
      <c r="AE319" s="621"/>
      <c r="AF319" s="621"/>
      <c r="AG319" s="622"/>
      <c r="AH319" s="172"/>
      <c r="AI319" s="609"/>
      <c r="AJ319" s="590"/>
      <c r="AK319" s="590"/>
      <c r="AL319" s="590"/>
      <c r="AM319" s="590"/>
    </row>
    <row r="320" spans="1:39" s="158" customFormat="1" ht="10.5" customHeight="1">
      <c r="A320" s="782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621"/>
      <c r="N320" s="621"/>
      <c r="O320" s="621"/>
      <c r="P320" s="621"/>
      <c r="Q320" s="621"/>
      <c r="R320" s="621"/>
      <c r="S320" s="621"/>
      <c r="T320" s="621"/>
      <c r="U320" s="621"/>
      <c r="V320" s="621"/>
      <c r="W320" s="621"/>
      <c r="X320" s="621"/>
      <c r="Y320" s="621"/>
      <c r="Z320" s="621"/>
      <c r="AA320" s="621"/>
      <c r="AB320" s="621"/>
      <c r="AC320" s="621"/>
      <c r="AD320" s="621"/>
      <c r="AE320" s="621"/>
      <c r="AF320" s="621"/>
      <c r="AG320" s="622"/>
      <c r="AH320" s="172"/>
      <c r="AI320" s="609"/>
      <c r="AJ320" s="590"/>
      <c r="AK320" s="590"/>
      <c r="AL320" s="590"/>
      <c r="AM320" s="590"/>
    </row>
    <row r="321" spans="1:39" s="158" customFormat="1" ht="10.5" customHeight="1">
      <c r="A321" s="782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621"/>
      <c r="N321" s="621"/>
      <c r="O321" s="621"/>
      <c r="P321" s="621"/>
      <c r="Q321" s="621"/>
      <c r="R321" s="621"/>
      <c r="S321" s="621"/>
      <c r="T321" s="621"/>
      <c r="U321" s="621"/>
      <c r="V321" s="621"/>
      <c r="W321" s="621"/>
      <c r="X321" s="621"/>
      <c r="Y321" s="621"/>
      <c r="Z321" s="621"/>
      <c r="AA321" s="621"/>
      <c r="AB321" s="621"/>
      <c r="AC321" s="621"/>
      <c r="AD321" s="621"/>
      <c r="AE321" s="621"/>
      <c r="AF321" s="621"/>
      <c r="AG321" s="622"/>
      <c r="AH321" s="172"/>
      <c r="AI321" s="609"/>
      <c r="AJ321" s="590"/>
      <c r="AK321" s="590"/>
      <c r="AL321" s="590"/>
      <c r="AM321" s="590"/>
    </row>
    <row r="322" spans="1:39" s="158" customFormat="1" ht="10.5" customHeight="1">
      <c r="A322" s="782"/>
      <c r="B322" s="621"/>
      <c r="C322" s="621"/>
      <c r="D322" s="621"/>
      <c r="E322" s="621"/>
      <c r="F322" s="621"/>
      <c r="G322" s="621"/>
      <c r="H322" s="621"/>
      <c r="I322" s="621"/>
      <c r="J322" s="621"/>
      <c r="K322" s="621"/>
      <c r="L322" s="621"/>
      <c r="M322" s="621"/>
      <c r="N322" s="621"/>
      <c r="O322" s="621"/>
      <c r="P322" s="621"/>
      <c r="Q322" s="621"/>
      <c r="R322" s="621"/>
      <c r="S322" s="621"/>
      <c r="T322" s="621"/>
      <c r="U322" s="621"/>
      <c r="V322" s="621"/>
      <c r="W322" s="621"/>
      <c r="X322" s="621"/>
      <c r="Y322" s="621"/>
      <c r="Z322" s="621"/>
      <c r="AA322" s="621"/>
      <c r="AB322" s="621"/>
      <c r="AC322" s="621"/>
      <c r="AD322" s="621"/>
      <c r="AE322" s="621"/>
      <c r="AF322" s="621"/>
      <c r="AG322" s="622"/>
      <c r="AH322" s="172"/>
      <c r="AI322" s="609"/>
      <c r="AJ322" s="590"/>
      <c r="AK322" s="590"/>
      <c r="AL322" s="590"/>
      <c r="AM322" s="590"/>
    </row>
    <row r="323" spans="1:39" s="158" customFormat="1" ht="10.5" customHeight="1">
      <c r="A323" s="782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621"/>
      <c r="N323" s="621"/>
      <c r="O323" s="621"/>
      <c r="P323" s="621"/>
      <c r="Q323" s="621"/>
      <c r="R323" s="621"/>
      <c r="S323" s="621"/>
      <c r="T323" s="621"/>
      <c r="U323" s="621"/>
      <c r="V323" s="621"/>
      <c r="W323" s="621"/>
      <c r="X323" s="621"/>
      <c r="Y323" s="621"/>
      <c r="Z323" s="621"/>
      <c r="AA323" s="621"/>
      <c r="AB323" s="621"/>
      <c r="AC323" s="621"/>
      <c r="AD323" s="621"/>
      <c r="AE323" s="621"/>
      <c r="AF323" s="621"/>
      <c r="AG323" s="622"/>
      <c r="AH323" s="172"/>
      <c r="AI323" s="609"/>
      <c r="AJ323" s="590"/>
      <c r="AK323" s="590"/>
      <c r="AL323" s="590"/>
      <c r="AM323" s="590"/>
    </row>
    <row r="324" spans="1:39" s="158" customFormat="1" ht="10.5" customHeight="1">
      <c r="A324" s="782"/>
      <c r="B324" s="621"/>
      <c r="C324" s="621"/>
      <c r="D324" s="621"/>
      <c r="E324" s="621"/>
      <c r="F324" s="621"/>
      <c r="G324" s="621"/>
      <c r="H324" s="621"/>
      <c r="I324" s="621"/>
      <c r="J324" s="621"/>
      <c r="K324" s="621"/>
      <c r="L324" s="621"/>
      <c r="M324" s="621"/>
      <c r="N324" s="621"/>
      <c r="O324" s="621"/>
      <c r="P324" s="621"/>
      <c r="Q324" s="621"/>
      <c r="R324" s="621"/>
      <c r="S324" s="621"/>
      <c r="T324" s="621"/>
      <c r="U324" s="621"/>
      <c r="V324" s="621"/>
      <c r="W324" s="621"/>
      <c r="X324" s="621"/>
      <c r="Y324" s="621"/>
      <c r="Z324" s="621"/>
      <c r="AA324" s="621"/>
      <c r="AB324" s="621"/>
      <c r="AC324" s="621"/>
      <c r="AD324" s="621"/>
      <c r="AE324" s="621"/>
      <c r="AF324" s="621"/>
      <c r="AG324" s="622"/>
      <c r="AH324" s="172"/>
      <c r="AI324" s="609"/>
      <c r="AJ324" s="590"/>
      <c r="AK324" s="590"/>
      <c r="AL324" s="590"/>
      <c r="AM324" s="590"/>
    </row>
    <row r="325" spans="1:39" s="158" customFormat="1" ht="10.5" customHeight="1">
      <c r="A325" s="782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621"/>
      <c r="N325" s="621"/>
      <c r="O325" s="621"/>
      <c r="P325" s="621"/>
      <c r="Q325" s="621"/>
      <c r="R325" s="621"/>
      <c r="S325" s="621"/>
      <c r="T325" s="621"/>
      <c r="U325" s="621"/>
      <c r="V325" s="621"/>
      <c r="W325" s="621"/>
      <c r="X325" s="621"/>
      <c r="Y325" s="621"/>
      <c r="Z325" s="621"/>
      <c r="AA325" s="621"/>
      <c r="AB325" s="621"/>
      <c r="AC325" s="621"/>
      <c r="AD325" s="621"/>
      <c r="AE325" s="621"/>
      <c r="AF325" s="621"/>
      <c r="AG325" s="622"/>
      <c r="AH325" s="172"/>
      <c r="AI325" s="609"/>
      <c r="AJ325" s="590"/>
      <c r="AK325" s="590"/>
      <c r="AL325" s="590"/>
      <c r="AM325" s="590"/>
    </row>
    <row r="326" spans="1:39" s="158" customFormat="1" ht="10.5" customHeight="1">
      <c r="A326" s="782"/>
      <c r="B326" s="621"/>
      <c r="C326" s="621"/>
      <c r="D326" s="621"/>
      <c r="E326" s="621"/>
      <c r="F326" s="621"/>
      <c r="G326" s="621"/>
      <c r="H326" s="621"/>
      <c r="I326" s="621"/>
      <c r="J326" s="621"/>
      <c r="K326" s="621"/>
      <c r="L326" s="621"/>
      <c r="M326" s="621"/>
      <c r="N326" s="621"/>
      <c r="O326" s="621"/>
      <c r="P326" s="621"/>
      <c r="Q326" s="621"/>
      <c r="R326" s="621"/>
      <c r="S326" s="621"/>
      <c r="T326" s="621"/>
      <c r="U326" s="621"/>
      <c r="V326" s="621"/>
      <c r="W326" s="621"/>
      <c r="X326" s="621"/>
      <c r="Y326" s="621"/>
      <c r="Z326" s="621"/>
      <c r="AA326" s="621"/>
      <c r="AB326" s="621"/>
      <c r="AC326" s="621"/>
      <c r="AD326" s="621"/>
      <c r="AE326" s="621"/>
      <c r="AF326" s="621"/>
      <c r="AG326" s="622"/>
      <c r="AH326" s="172"/>
      <c r="AI326" s="609"/>
      <c r="AJ326" s="590"/>
      <c r="AK326" s="590"/>
      <c r="AL326" s="590"/>
      <c r="AM326" s="590"/>
    </row>
    <row r="327" spans="1:39" s="158" customFormat="1" ht="10.5" customHeight="1">
      <c r="A327" s="783"/>
      <c r="B327" s="624"/>
      <c r="C327" s="624"/>
      <c r="D327" s="624"/>
      <c r="E327" s="624"/>
      <c r="F327" s="624"/>
      <c r="G327" s="624"/>
      <c r="H327" s="624"/>
      <c r="I327" s="624"/>
      <c r="J327" s="624"/>
      <c r="K327" s="624"/>
      <c r="L327" s="624"/>
      <c r="M327" s="624"/>
      <c r="N327" s="624"/>
      <c r="O327" s="624"/>
      <c r="P327" s="624"/>
      <c r="Q327" s="624"/>
      <c r="R327" s="624"/>
      <c r="S327" s="624"/>
      <c r="T327" s="624"/>
      <c r="U327" s="624"/>
      <c r="V327" s="624"/>
      <c r="W327" s="624"/>
      <c r="X327" s="624"/>
      <c r="Y327" s="624"/>
      <c r="Z327" s="624"/>
      <c r="AA327" s="624"/>
      <c r="AB327" s="624"/>
      <c r="AC327" s="624"/>
      <c r="AD327" s="624"/>
      <c r="AE327" s="624"/>
      <c r="AF327" s="624"/>
      <c r="AG327" s="625"/>
      <c r="AH327" s="172"/>
      <c r="AI327" s="609"/>
      <c r="AJ327" s="590"/>
      <c r="AK327" s="590"/>
      <c r="AL327" s="590"/>
      <c r="AM327" s="590"/>
    </row>
    <row r="328" spans="1:39" s="158" customFormat="1" ht="19.5" customHeight="1">
      <c r="A328" s="771" t="s">
        <v>1043</v>
      </c>
      <c r="B328" s="772"/>
      <c r="C328" s="772"/>
      <c r="D328" s="772"/>
      <c r="E328" s="772"/>
      <c r="F328" s="772"/>
      <c r="G328" s="772"/>
      <c r="H328" s="772"/>
      <c r="I328" s="772"/>
      <c r="J328" s="772"/>
      <c r="K328" s="772"/>
      <c r="L328" s="772"/>
      <c r="M328" s="772"/>
      <c r="N328" s="772"/>
      <c r="O328" s="772"/>
      <c r="P328" s="772"/>
      <c r="Q328" s="772"/>
      <c r="R328" s="772"/>
      <c r="S328" s="772"/>
      <c r="T328" s="772"/>
      <c r="U328" s="772"/>
      <c r="V328" s="772"/>
      <c r="W328" s="772"/>
      <c r="X328" s="772"/>
      <c r="Y328" s="772"/>
      <c r="Z328" s="772"/>
      <c r="AA328" s="772"/>
      <c r="AB328" s="772"/>
      <c r="AC328" s="772"/>
      <c r="AD328" s="772"/>
      <c r="AE328" s="772"/>
      <c r="AF328" s="772"/>
      <c r="AG328" s="773"/>
      <c r="AH328" s="171"/>
      <c r="AI328" s="609"/>
      <c r="AJ328" s="590"/>
      <c r="AK328" s="590"/>
      <c r="AL328" s="590"/>
      <c r="AM328" s="590"/>
    </row>
    <row r="329" spans="1:39" s="158" customFormat="1" ht="53.25" customHeight="1">
      <c r="A329" s="369" t="s">
        <v>1107</v>
      </c>
      <c r="B329" s="769"/>
      <c r="C329" s="769"/>
      <c r="D329" s="769"/>
      <c r="E329" s="769"/>
      <c r="F329" s="769"/>
      <c r="G329" s="769"/>
      <c r="H329" s="769"/>
      <c r="I329" s="769"/>
      <c r="J329" s="769"/>
      <c r="K329" s="769"/>
      <c r="L329" s="769"/>
      <c r="M329" s="769"/>
      <c r="N329" s="769"/>
      <c r="O329" s="769"/>
      <c r="P329" s="769"/>
      <c r="Q329" s="769"/>
      <c r="R329" s="769"/>
      <c r="S329" s="769"/>
      <c r="T329" s="769"/>
      <c r="U329" s="769"/>
      <c r="V329" s="769"/>
      <c r="W329" s="769"/>
      <c r="X329" s="769"/>
      <c r="Y329" s="769"/>
      <c r="Z329" s="769"/>
      <c r="AA329" s="769"/>
      <c r="AB329" s="769"/>
      <c r="AC329" s="769"/>
      <c r="AD329" s="769"/>
      <c r="AE329" s="769"/>
      <c r="AF329" s="769"/>
      <c r="AG329" s="770"/>
      <c r="AH329" s="172"/>
      <c r="AI329" s="609"/>
      <c r="AJ329" s="590"/>
      <c r="AK329" s="590"/>
      <c r="AL329" s="590"/>
      <c r="AM329" s="590"/>
    </row>
    <row r="330" spans="1:39" s="158" customFormat="1" ht="15">
      <c r="A330" s="697"/>
      <c r="B330" s="697"/>
      <c r="C330" s="697"/>
      <c r="D330" s="697"/>
      <c r="E330" s="697"/>
      <c r="F330" s="697"/>
      <c r="G330" s="697"/>
      <c r="H330" s="697"/>
      <c r="I330" s="697"/>
      <c r="J330" s="697"/>
      <c r="K330" s="697"/>
      <c r="L330" s="697"/>
      <c r="M330" s="697"/>
      <c r="N330" s="697"/>
      <c r="O330" s="697"/>
      <c r="P330" s="697"/>
      <c r="Q330" s="697"/>
      <c r="R330" s="697"/>
      <c r="S330" s="697"/>
      <c r="T330" s="697"/>
      <c r="U330" s="697"/>
      <c r="V330" s="697"/>
      <c r="W330" s="697"/>
      <c r="X330" s="697"/>
      <c r="Y330" s="697"/>
      <c r="Z330" s="697"/>
      <c r="AA330" s="697"/>
      <c r="AB330" s="697"/>
      <c r="AC330" s="697"/>
      <c r="AD330" s="697"/>
      <c r="AE330" s="697"/>
      <c r="AF330" s="697"/>
      <c r="AG330" s="697"/>
      <c r="AH330" s="393"/>
      <c r="AI330" s="607"/>
      <c r="AJ330" s="608"/>
      <c r="AK330" s="608"/>
      <c r="AL330" s="609"/>
      <c r="AM330" s="399"/>
    </row>
    <row r="331" spans="1:39" s="158" customFormat="1" ht="19.5" customHeight="1">
      <c r="A331" s="771" t="s">
        <v>1036</v>
      </c>
      <c r="B331" s="772"/>
      <c r="C331" s="772"/>
      <c r="D331" s="772"/>
      <c r="E331" s="772"/>
      <c r="F331" s="772"/>
      <c r="G331" s="772"/>
      <c r="H331" s="772"/>
      <c r="I331" s="772"/>
      <c r="J331" s="772"/>
      <c r="K331" s="772"/>
      <c r="L331" s="772"/>
      <c r="M331" s="772"/>
      <c r="N331" s="772"/>
      <c r="O331" s="772"/>
      <c r="P331" s="773"/>
      <c r="Q331" s="772" t="s">
        <v>1037</v>
      </c>
      <c r="R331" s="772"/>
      <c r="S331" s="772"/>
      <c r="T331" s="772"/>
      <c r="U331" s="772"/>
      <c r="V331" s="772"/>
      <c r="W331" s="772"/>
      <c r="X331" s="772"/>
      <c r="Y331" s="772"/>
      <c r="Z331" s="772"/>
      <c r="AA331" s="772"/>
      <c r="AB331" s="772"/>
      <c r="AC331" s="772"/>
      <c r="AD331" s="772"/>
      <c r="AE331" s="772"/>
      <c r="AF331" s="772"/>
      <c r="AG331" s="773"/>
      <c r="AH331" s="171"/>
      <c r="AI331" s="596"/>
      <c r="AJ331" s="591"/>
      <c r="AK331" s="591"/>
      <c r="AL331" s="591"/>
      <c r="AM331" s="591"/>
    </row>
    <row r="332" spans="1:39" s="158" customFormat="1" ht="19.5" customHeight="1">
      <c r="A332" s="369" t="s">
        <v>1097</v>
      </c>
      <c r="B332" s="769"/>
      <c r="C332" s="769"/>
      <c r="D332" s="769"/>
      <c r="E332" s="769"/>
      <c r="F332" s="769"/>
      <c r="G332" s="769"/>
      <c r="H332" s="769"/>
      <c r="I332" s="769"/>
      <c r="J332" s="769"/>
      <c r="K332" s="769"/>
      <c r="L332" s="769"/>
      <c r="M332" s="769"/>
      <c r="N332" s="769"/>
      <c r="O332" s="769"/>
      <c r="P332" s="770"/>
      <c r="Q332" s="370" t="s">
        <v>1098</v>
      </c>
      <c r="R332" s="769"/>
      <c r="S332" s="769"/>
      <c r="T332" s="769"/>
      <c r="U332" s="769"/>
      <c r="V332" s="769"/>
      <c r="W332" s="769"/>
      <c r="X332" s="769"/>
      <c r="Y332" s="769"/>
      <c r="Z332" s="769"/>
      <c r="AA332" s="769"/>
      <c r="AB332" s="769"/>
      <c r="AC332" s="769"/>
      <c r="AD332" s="769"/>
      <c r="AE332" s="769"/>
      <c r="AF332" s="769"/>
      <c r="AG332" s="770"/>
      <c r="AH332" s="172"/>
      <c r="AI332" s="602"/>
      <c r="AJ332" s="593"/>
      <c r="AK332" s="593"/>
      <c r="AL332" s="593"/>
      <c r="AM332" s="593"/>
    </row>
    <row r="333" spans="1:39" s="158" customFormat="1" ht="19.5" customHeight="1">
      <c r="A333" s="771" t="s">
        <v>1051</v>
      </c>
      <c r="B333" s="772"/>
      <c r="C333" s="772"/>
      <c r="D333" s="772"/>
      <c r="E333" s="772"/>
      <c r="F333" s="772"/>
      <c r="G333" s="772"/>
      <c r="H333" s="772"/>
      <c r="I333" s="772"/>
      <c r="J333" s="772"/>
      <c r="K333" s="772"/>
      <c r="L333" s="772"/>
      <c r="M333" s="772"/>
      <c r="N333" s="772"/>
      <c r="O333" s="772"/>
      <c r="P333" s="772"/>
      <c r="Q333" s="772"/>
      <c r="R333" s="772"/>
      <c r="S333" s="772"/>
      <c r="T333" s="772"/>
      <c r="U333" s="772"/>
      <c r="V333" s="772"/>
      <c r="W333" s="772"/>
      <c r="X333" s="772"/>
      <c r="Y333" s="772"/>
      <c r="Z333" s="772"/>
      <c r="AA333" s="772"/>
      <c r="AB333" s="772"/>
      <c r="AC333" s="772"/>
      <c r="AD333" s="772"/>
      <c r="AE333" s="772"/>
      <c r="AF333" s="772"/>
      <c r="AG333" s="773"/>
      <c r="AH333" s="171"/>
      <c r="AI333" s="609"/>
      <c r="AJ333" s="590"/>
      <c r="AK333" s="590"/>
      <c r="AL333" s="590"/>
      <c r="AM333" s="590"/>
    </row>
    <row r="334" spans="1:39" s="158" customFormat="1" ht="9.75" customHeight="1">
      <c r="A334" s="781" t="s">
        <v>1099</v>
      </c>
      <c r="B334" s="651"/>
      <c r="C334" s="651"/>
      <c r="D334" s="651"/>
      <c r="E334" s="651"/>
      <c r="F334" s="651"/>
      <c r="G334" s="651"/>
      <c r="H334" s="651"/>
      <c r="I334" s="651"/>
      <c r="J334" s="651"/>
      <c r="K334" s="651"/>
      <c r="L334" s="651"/>
      <c r="M334" s="651"/>
      <c r="N334" s="651"/>
      <c r="O334" s="651"/>
      <c r="P334" s="651"/>
      <c r="Q334" s="651"/>
      <c r="R334" s="651"/>
      <c r="S334" s="651"/>
      <c r="T334" s="651"/>
      <c r="U334" s="651"/>
      <c r="V334" s="651"/>
      <c r="W334" s="651"/>
      <c r="X334" s="651"/>
      <c r="Y334" s="651"/>
      <c r="Z334" s="651"/>
      <c r="AA334" s="651"/>
      <c r="AB334" s="651"/>
      <c r="AC334" s="651"/>
      <c r="AD334" s="651"/>
      <c r="AE334" s="651"/>
      <c r="AF334" s="651"/>
      <c r="AG334" s="652"/>
      <c r="AH334" s="172"/>
      <c r="AI334" s="609"/>
      <c r="AJ334" s="590"/>
      <c r="AK334" s="590"/>
      <c r="AL334" s="590"/>
      <c r="AM334" s="590"/>
    </row>
    <row r="335" spans="1:39" s="158" customFormat="1" ht="9.75" customHeight="1">
      <c r="A335" s="782"/>
      <c r="B335" s="621"/>
      <c r="C335" s="621"/>
      <c r="D335" s="621"/>
      <c r="E335" s="621"/>
      <c r="F335" s="621"/>
      <c r="G335" s="621"/>
      <c r="H335" s="621"/>
      <c r="I335" s="621"/>
      <c r="J335" s="621"/>
      <c r="K335" s="621"/>
      <c r="L335" s="621"/>
      <c r="M335" s="621"/>
      <c r="N335" s="621"/>
      <c r="O335" s="621"/>
      <c r="P335" s="621"/>
      <c r="Q335" s="621"/>
      <c r="R335" s="621"/>
      <c r="S335" s="621"/>
      <c r="T335" s="621"/>
      <c r="U335" s="621"/>
      <c r="V335" s="621"/>
      <c r="W335" s="621"/>
      <c r="X335" s="621"/>
      <c r="Y335" s="621"/>
      <c r="Z335" s="621"/>
      <c r="AA335" s="621"/>
      <c r="AB335" s="621"/>
      <c r="AC335" s="621"/>
      <c r="AD335" s="621"/>
      <c r="AE335" s="621"/>
      <c r="AF335" s="621"/>
      <c r="AG335" s="622"/>
      <c r="AH335" s="172"/>
      <c r="AI335" s="609"/>
      <c r="AJ335" s="590"/>
      <c r="AK335" s="590"/>
      <c r="AL335" s="590"/>
      <c r="AM335" s="590"/>
    </row>
    <row r="336" spans="1:39" s="158" customFormat="1" ht="9.75" customHeight="1">
      <c r="A336" s="782"/>
      <c r="B336" s="621"/>
      <c r="C336" s="621"/>
      <c r="D336" s="621"/>
      <c r="E336" s="621"/>
      <c r="F336" s="621"/>
      <c r="G336" s="621"/>
      <c r="H336" s="621"/>
      <c r="I336" s="621"/>
      <c r="J336" s="621"/>
      <c r="K336" s="621"/>
      <c r="L336" s="621"/>
      <c r="M336" s="621"/>
      <c r="N336" s="621"/>
      <c r="O336" s="621"/>
      <c r="P336" s="621"/>
      <c r="Q336" s="621"/>
      <c r="R336" s="621"/>
      <c r="S336" s="621"/>
      <c r="T336" s="621"/>
      <c r="U336" s="621"/>
      <c r="V336" s="621"/>
      <c r="W336" s="621"/>
      <c r="X336" s="621"/>
      <c r="Y336" s="621"/>
      <c r="Z336" s="621"/>
      <c r="AA336" s="621"/>
      <c r="AB336" s="621"/>
      <c r="AC336" s="621"/>
      <c r="AD336" s="621"/>
      <c r="AE336" s="621"/>
      <c r="AF336" s="621"/>
      <c r="AG336" s="622"/>
      <c r="AH336" s="172"/>
      <c r="AI336" s="609"/>
      <c r="AJ336" s="590"/>
      <c r="AK336" s="590"/>
      <c r="AL336" s="590"/>
      <c r="AM336" s="590"/>
    </row>
    <row r="337" spans="1:39" s="158" customFormat="1" ht="9.75" customHeight="1">
      <c r="A337" s="782"/>
      <c r="B337" s="621"/>
      <c r="C337" s="621"/>
      <c r="D337" s="621"/>
      <c r="E337" s="621"/>
      <c r="F337" s="621"/>
      <c r="G337" s="621"/>
      <c r="H337" s="621"/>
      <c r="I337" s="621"/>
      <c r="J337" s="621"/>
      <c r="K337" s="621"/>
      <c r="L337" s="621"/>
      <c r="M337" s="621"/>
      <c r="N337" s="621"/>
      <c r="O337" s="621"/>
      <c r="P337" s="621"/>
      <c r="Q337" s="621"/>
      <c r="R337" s="621"/>
      <c r="S337" s="621"/>
      <c r="T337" s="621"/>
      <c r="U337" s="621"/>
      <c r="V337" s="621"/>
      <c r="W337" s="621"/>
      <c r="X337" s="621"/>
      <c r="Y337" s="621"/>
      <c r="Z337" s="621"/>
      <c r="AA337" s="621"/>
      <c r="AB337" s="621"/>
      <c r="AC337" s="621"/>
      <c r="AD337" s="621"/>
      <c r="AE337" s="621"/>
      <c r="AF337" s="621"/>
      <c r="AG337" s="622"/>
      <c r="AH337" s="172"/>
      <c r="AI337" s="609"/>
      <c r="AJ337" s="590"/>
      <c r="AK337" s="590"/>
      <c r="AL337" s="590"/>
      <c r="AM337" s="590"/>
    </row>
    <row r="338" spans="1:39" s="158" customFormat="1" ht="9.75" customHeight="1">
      <c r="A338" s="782"/>
      <c r="B338" s="621"/>
      <c r="C338" s="621"/>
      <c r="D338" s="621"/>
      <c r="E338" s="621"/>
      <c r="F338" s="621"/>
      <c r="G338" s="621"/>
      <c r="H338" s="621"/>
      <c r="I338" s="621"/>
      <c r="J338" s="621"/>
      <c r="K338" s="621"/>
      <c r="L338" s="621"/>
      <c r="M338" s="621"/>
      <c r="N338" s="621"/>
      <c r="O338" s="621"/>
      <c r="P338" s="621"/>
      <c r="Q338" s="621"/>
      <c r="R338" s="621"/>
      <c r="S338" s="621"/>
      <c r="T338" s="621"/>
      <c r="U338" s="621"/>
      <c r="V338" s="621"/>
      <c r="W338" s="621"/>
      <c r="X338" s="621"/>
      <c r="Y338" s="621"/>
      <c r="Z338" s="621"/>
      <c r="AA338" s="621"/>
      <c r="AB338" s="621"/>
      <c r="AC338" s="621"/>
      <c r="AD338" s="621"/>
      <c r="AE338" s="621"/>
      <c r="AF338" s="621"/>
      <c r="AG338" s="622"/>
      <c r="AH338" s="172"/>
      <c r="AI338" s="609"/>
      <c r="AJ338" s="590"/>
      <c r="AK338" s="590"/>
      <c r="AL338" s="590"/>
      <c r="AM338" s="590"/>
    </row>
    <row r="339" spans="1:39" s="158" customFormat="1" ht="9.75" customHeight="1">
      <c r="A339" s="782"/>
      <c r="B339" s="621"/>
      <c r="C339" s="621"/>
      <c r="D339" s="621"/>
      <c r="E339" s="621"/>
      <c r="F339" s="621"/>
      <c r="G339" s="621"/>
      <c r="H339" s="621"/>
      <c r="I339" s="621"/>
      <c r="J339" s="621"/>
      <c r="K339" s="621"/>
      <c r="L339" s="621"/>
      <c r="M339" s="621"/>
      <c r="N339" s="621"/>
      <c r="O339" s="621"/>
      <c r="P339" s="621"/>
      <c r="Q339" s="621"/>
      <c r="R339" s="621"/>
      <c r="S339" s="621"/>
      <c r="T339" s="621"/>
      <c r="U339" s="621"/>
      <c r="V339" s="621"/>
      <c r="W339" s="621"/>
      <c r="X339" s="621"/>
      <c r="Y339" s="621"/>
      <c r="Z339" s="621"/>
      <c r="AA339" s="621"/>
      <c r="AB339" s="621"/>
      <c r="AC339" s="621"/>
      <c r="AD339" s="621"/>
      <c r="AE339" s="621"/>
      <c r="AF339" s="621"/>
      <c r="AG339" s="622"/>
      <c r="AH339" s="172"/>
      <c r="AI339" s="609"/>
      <c r="AJ339" s="590"/>
      <c r="AK339" s="590"/>
      <c r="AL339" s="590"/>
      <c r="AM339" s="590"/>
    </row>
    <row r="340" spans="1:39" s="158" customFormat="1" ht="9.75" customHeight="1">
      <c r="A340" s="782"/>
      <c r="B340" s="621"/>
      <c r="C340" s="621"/>
      <c r="D340" s="621"/>
      <c r="E340" s="621"/>
      <c r="F340" s="621"/>
      <c r="G340" s="621"/>
      <c r="H340" s="621"/>
      <c r="I340" s="621"/>
      <c r="J340" s="621"/>
      <c r="K340" s="621"/>
      <c r="L340" s="621"/>
      <c r="M340" s="621"/>
      <c r="N340" s="621"/>
      <c r="O340" s="621"/>
      <c r="P340" s="621"/>
      <c r="Q340" s="621"/>
      <c r="R340" s="621"/>
      <c r="S340" s="621"/>
      <c r="T340" s="621"/>
      <c r="U340" s="621"/>
      <c r="V340" s="621"/>
      <c r="W340" s="621"/>
      <c r="X340" s="621"/>
      <c r="Y340" s="621"/>
      <c r="Z340" s="621"/>
      <c r="AA340" s="621"/>
      <c r="AB340" s="621"/>
      <c r="AC340" s="621"/>
      <c r="AD340" s="621"/>
      <c r="AE340" s="621"/>
      <c r="AF340" s="621"/>
      <c r="AG340" s="622"/>
      <c r="AH340" s="172"/>
      <c r="AI340" s="609"/>
      <c r="AJ340" s="590"/>
      <c r="AK340" s="590"/>
      <c r="AL340" s="590"/>
      <c r="AM340" s="590"/>
    </row>
    <row r="341" spans="1:39" s="158" customFormat="1" ht="9.75" customHeight="1">
      <c r="A341" s="782"/>
      <c r="B341" s="621"/>
      <c r="C341" s="621"/>
      <c r="D341" s="621"/>
      <c r="E341" s="621"/>
      <c r="F341" s="621"/>
      <c r="G341" s="621"/>
      <c r="H341" s="621"/>
      <c r="I341" s="621"/>
      <c r="J341" s="621"/>
      <c r="K341" s="621"/>
      <c r="L341" s="621"/>
      <c r="M341" s="621"/>
      <c r="N341" s="621"/>
      <c r="O341" s="621"/>
      <c r="P341" s="621"/>
      <c r="Q341" s="621"/>
      <c r="R341" s="621"/>
      <c r="S341" s="621"/>
      <c r="T341" s="621"/>
      <c r="U341" s="621"/>
      <c r="V341" s="621"/>
      <c r="W341" s="621"/>
      <c r="X341" s="621"/>
      <c r="Y341" s="621"/>
      <c r="Z341" s="621"/>
      <c r="AA341" s="621"/>
      <c r="AB341" s="621"/>
      <c r="AC341" s="621"/>
      <c r="AD341" s="621"/>
      <c r="AE341" s="621"/>
      <c r="AF341" s="621"/>
      <c r="AG341" s="622"/>
      <c r="AH341" s="172"/>
      <c r="AI341" s="609"/>
      <c r="AJ341" s="590"/>
      <c r="AK341" s="590"/>
      <c r="AL341" s="590"/>
      <c r="AM341" s="590"/>
    </row>
    <row r="342" spans="1:39" s="158" customFormat="1" ht="9.75" customHeight="1">
      <c r="A342" s="782"/>
      <c r="B342" s="621"/>
      <c r="C342" s="621"/>
      <c r="D342" s="621"/>
      <c r="E342" s="621"/>
      <c r="F342" s="621"/>
      <c r="G342" s="621"/>
      <c r="H342" s="621"/>
      <c r="I342" s="621"/>
      <c r="J342" s="621"/>
      <c r="K342" s="621"/>
      <c r="L342" s="621"/>
      <c r="M342" s="621"/>
      <c r="N342" s="621"/>
      <c r="O342" s="621"/>
      <c r="P342" s="621"/>
      <c r="Q342" s="621"/>
      <c r="R342" s="621"/>
      <c r="S342" s="621"/>
      <c r="T342" s="621"/>
      <c r="U342" s="621"/>
      <c r="V342" s="621"/>
      <c r="W342" s="621"/>
      <c r="X342" s="621"/>
      <c r="Y342" s="621"/>
      <c r="Z342" s="621"/>
      <c r="AA342" s="621"/>
      <c r="AB342" s="621"/>
      <c r="AC342" s="621"/>
      <c r="AD342" s="621"/>
      <c r="AE342" s="621"/>
      <c r="AF342" s="621"/>
      <c r="AG342" s="622"/>
      <c r="AH342" s="172"/>
      <c r="AI342" s="609"/>
      <c r="AJ342" s="590"/>
      <c r="AK342" s="590"/>
      <c r="AL342" s="590"/>
      <c r="AM342" s="590"/>
    </row>
    <row r="343" spans="1:39" s="158" customFormat="1" ht="9.75" customHeight="1">
      <c r="A343" s="782"/>
      <c r="B343" s="621"/>
      <c r="C343" s="621"/>
      <c r="D343" s="621"/>
      <c r="E343" s="621"/>
      <c r="F343" s="621"/>
      <c r="G343" s="621"/>
      <c r="H343" s="621"/>
      <c r="I343" s="621"/>
      <c r="J343" s="621"/>
      <c r="K343" s="621"/>
      <c r="L343" s="621"/>
      <c r="M343" s="621"/>
      <c r="N343" s="621"/>
      <c r="O343" s="621"/>
      <c r="P343" s="621"/>
      <c r="Q343" s="621"/>
      <c r="R343" s="621"/>
      <c r="S343" s="621"/>
      <c r="T343" s="621"/>
      <c r="U343" s="621"/>
      <c r="V343" s="621"/>
      <c r="W343" s="621"/>
      <c r="X343" s="621"/>
      <c r="Y343" s="621"/>
      <c r="Z343" s="621"/>
      <c r="AA343" s="621"/>
      <c r="AB343" s="621"/>
      <c r="AC343" s="621"/>
      <c r="AD343" s="621"/>
      <c r="AE343" s="621"/>
      <c r="AF343" s="621"/>
      <c r="AG343" s="622"/>
      <c r="AH343" s="172"/>
      <c r="AI343" s="609"/>
      <c r="AJ343" s="590"/>
      <c r="AK343" s="590"/>
      <c r="AL343" s="590"/>
      <c r="AM343" s="590"/>
    </row>
    <row r="344" spans="1:39" s="158" customFormat="1" ht="9.75" customHeight="1">
      <c r="A344" s="782"/>
      <c r="B344" s="621"/>
      <c r="C344" s="621"/>
      <c r="D344" s="621"/>
      <c r="E344" s="621"/>
      <c r="F344" s="621"/>
      <c r="G344" s="621"/>
      <c r="H344" s="621"/>
      <c r="I344" s="621"/>
      <c r="J344" s="621"/>
      <c r="K344" s="621"/>
      <c r="L344" s="621"/>
      <c r="M344" s="621"/>
      <c r="N344" s="621"/>
      <c r="O344" s="621"/>
      <c r="P344" s="621"/>
      <c r="Q344" s="621"/>
      <c r="R344" s="621"/>
      <c r="S344" s="621"/>
      <c r="T344" s="621"/>
      <c r="U344" s="621"/>
      <c r="V344" s="621"/>
      <c r="W344" s="621"/>
      <c r="X344" s="621"/>
      <c r="Y344" s="621"/>
      <c r="Z344" s="621"/>
      <c r="AA344" s="621"/>
      <c r="AB344" s="621"/>
      <c r="AC344" s="621"/>
      <c r="AD344" s="621"/>
      <c r="AE344" s="621"/>
      <c r="AF344" s="621"/>
      <c r="AG344" s="622"/>
      <c r="AH344" s="172"/>
      <c r="AI344" s="609"/>
      <c r="AJ344" s="590"/>
      <c r="AK344" s="590"/>
      <c r="AL344" s="590"/>
      <c r="AM344" s="590"/>
    </row>
    <row r="345" spans="1:39" s="158" customFormat="1" ht="9.75" customHeight="1">
      <c r="A345" s="783"/>
      <c r="B345" s="624"/>
      <c r="C345" s="624"/>
      <c r="D345" s="624"/>
      <c r="E345" s="624"/>
      <c r="F345" s="624"/>
      <c r="G345" s="624"/>
      <c r="H345" s="624"/>
      <c r="I345" s="624"/>
      <c r="J345" s="624"/>
      <c r="K345" s="624"/>
      <c r="L345" s="624"/>
      <c r="M345" s="624"/>
      <c r="N345" s="624"/>
      <c r="O345" s="624"/>
      <c r="P345" s="624"/>
      <c r="Q345" s="624"/>
      <c r="R345" s="624"/>
      <c r="S345" s="624"/>
      <c r="T345" s="624"/>
      <c r="U345" s="624"/>
      <c r="V345" s="624"/>
      <c r="W345" s="624"/>
      <c r="X345" s="624"/>
      <c r="Y345" s="624"/>
      <c r="Z345" s="624"/>
      <c r="AA345" s="624"/>
      <c r="AB345" s="624"/>
      <c r="AC345" s="624"/>
      <c r="AD345" s="624"/>
      <c r="AE345" s="624"/>
      <c r="AF345" s="624"/>
      <c r="AG345" s="625"/>
      <c r="AH345" s="172"/>
      <c r="AI345" s="609"/>
      <c r="AJ345" s="590"/>
      <c r="AK345" s="590"/>
      <c r="AL345" s="590"/>
      <c r="AM345" s="590"/>
    </row>
    <row r="346" spans="1:39" s="158" customFormat="1" ht="19.5" customHeight="1">
      <c r="A346" s="771" t="s">
        <v>1041</v>
      </c>
      <c r="B346" s="772"/>
      <c r="C346" s="772"/>
      <c r="D346" s="772"/>
      <c r="E346" s="772"/>
      <c r="F346" s="772"/>
      <c r="G346" s="772"/>
      <c r="H346" s="772"/>
      <c r="I346" s="772"/>
      <c r="J346" s="772"/>
      <c r="K346" s="772"/>
      <c r="L346" s="772"/>
      <c r="M346" s="772"/>
      <c r="N346" s="772"/>
      <c r="O346" s="772"/>
      <c r="P346" s="772"/>
      <c r="Q346" s="772"/>
      <c r="R346" s="772"/>
      <c r="S346" s="772"/>
      <c r="T346" s="772"/>
      <c r="U346" s="772"/>
      <c r="V346" s="772"/>
      <c r="W346" s="772"/>
      <c r="X346" s="772"/>
      <c r="Y346" s="772"/>
      <c r="Z346" s="772"/>
      <c r="AA346" s="772"/>
      <c r="AB346" s="772"/>
      <c r="AC346" s="772"/>
      <c r="AD346" s="772"/>
      <c r="AE346" s="772"/>
      <c r="AF346" s="772"/>
      <c r="AG346" s="773"/>
      <c r="AH346" s="171"/>
      <c r="AI346" s="609"/>
      <c r="AJ346" s="590"/>
      <c r="AK346" s="590"/>
      <c r="AL346" s="590"/>
      <c r="AM346" s="590"/>
    </row>
    <row r="347" spans="1:39" s="158" customFormat="1" ht="11.25" customHeight="1">
      <c r="A347" s="781" t="s">
        <v>1100</v>
      </c>
      <c r="B347" s="651"/>
      <c r="C347" s="651"/>
      <c r="D347" s="651"/>
      <c r="E347" s="651"/>
      <c r="F347" s="651"/>
      <c r="G347" s="651"/>
      <c r="H347" s="651"/>
      <c r="I347" s="651"/>
      <c r="J347" s="651"/>
      <c r="K347" s="651"/>
      <c r="L347" s="651"/>
      <c r="M347" s="651"/>
      <c r="N347" s="651"/>
      <c r="O347" s="651"/>
      <c r="P347" s="651"/>
      <c r="Q347" s="651"/>
      <c r="R347" s="651"/>
      <c r="S347" s="651"/>
      <c r="T347" s="651"/>
      <c r="U347" s="651"/>
      <c r="V347" s="651"/>
      <c r="W347" s="651"/>
      <c r="X347" s="651"/>
      <c r="Y347" s="651"/>
      <c r="Z347" s="651"/>
      <c r="AA347" s="651"/>
      <c r="AB347" s="651"/>
      <c r="AC347" s="651"/>
      <c r="AD347" s="651"/>
      <c r="AE347" s="651"/>
      <c r="AF347" s="651"/>
      <c r="AG347" s="652"/>
      <c r="AH347" s="172"/>
      <c r="AI347" s="609"/>
      <c r="AJ347" s="590"/>
      <c r="AK347" s="590"/>
      <c r="AL347" s="590"/>
      <c r="AM347" s="590"/>
    </row>
    <row r="348" spans="1:39" s="158" customFormat="1" ht="11.25" customHeight="1">
      <c r="A348" s="782"/>
      <c r="B348" s="621"/>
      <c r="C348" s="621"/>
      <c r="D348" s="621"/>
      <c r="E348" s="621"/>
      <c r="F348" s="621"/>
      <c r="G348" s="621"/>
      <c r="H348" s="621"/>
      <c r="I348" s="621"/>
      <c r="J348" s="621"/>
      <c r="K348" s="621"/>
      <c r="L348" s="621"/>
      <c r="M348" s="621"/>
      <c r="N348" s="621"/>
      <c r="O348" s="621"/>
      <c r="P348" s="621"/>
      <c r="Q348" s="621"/>
      <c r="R348" s="621"/>
      <c r="S348" s="621"/>
      <c r="T348" s="621"/>
      <c r="U348" s="621"/>
      <c r="V348" s="621"/>
      <c r="W348" s="621"/>
      <c r="X348" s="621"/>
      <c r="Y348" s="621"/>
      <c r="Z348" s="621"/>
      <c r="AA348" s="621"/>
      <c r="AB348" s="621"/>
      <c r="AC348" s="621"/>
      <c r="AD348" s="621"/>
      <c r="AE348" s="621"/>
      <c r="AF348" s="621"/>
      <c r="AG348" s="622"/>
      <c r="AH348" s="172"/>
      <c r="AI348" s="609"/>
      <c r="AJ348" s="590"/>
      <c r="AK348" s="590"/>
      <c r="AL348" s="590"/>
      <c r="AM348" s="590"/>
    </row>
    <row r="349" spans="1:39" s="158" customFormat="1" ht="11.25" customHeight="1">
      <c r="A349" s="782"/>
      <c r="B349" s="621"/>
      <c r="C349" s="621"/>
      <c r="D349" s="621"/>
      <c r="E349" s="621"/>
      <c r="F349" s="621"/>
      <c r="G349" s="621"/>
      <c r="H349" s="621"/>
      <c r="I349" s="621"/>
      <c r="J349" s="621"/>
      <c r="K349" s="621"/>
      <c r="L349" s="621"/>
      <c r="M349" s="621"/>
      <c r="N349" s="621"/>
      <c r="O349" s="621"/>
      <c r="P349" s="621"/>
      <c r="Q349" s="621"/>
      <c r="R349" s="621"/>
      <c r="S349" s="621"/>
      <c r="T349" s="621"/>
      <c r="U349" s="621"/>
      <c r="V349" s="621"/>
      <c r="W349" s="621"/>
      <c r="X349" s="621"/>
      <c r="Y349" s="621"/>
      <c r="Z349" s="621"/>
      <c r="AA349" s="621"/>
      <c r="AB349" s="621"/>
      <c r="AC349" s="621"/>
      <c r="AD349" s="621"/>
      <c r="AE349" s="621"/>
      <c r="AF349" s="621"/>
      <c r="AG349" s="622"/>
      <c r="AH349" s="172"/>
      <c r="AI349" s="609"/>
      <c r="AJ349" s="590"/>
      <c r="AK349" s="590"/>
      <c r="AL349" s="590"/>
      <c r="AM349" s="590"/>
    </row>
    <row r="350" spans="1:39" s="158" customFormat="1" ht="11.25" customHeight="1">
      <c r="A350" s="782"/>
      <c r="B350" s="621"/>
      <c r="C350" s="621"/>
      <c r="D350" s="621"/>
      <c r="E350" s="621"/>
      <c r="F350" s="621"/>
      <c r="G350" s="621"/>
      <c r="H350" s="621"/>
      <c r="I350" s="621"/>
      <c r="J350" s="621"/>
      <c r="K350" s="621"/>
      <c r="L350" s="621"/>
      <c r="M350" s="621"/>
      <c r="N350" s="621"/>
      <c r="O350" s="621"/>
      <c r="P350" s="621"/>
      <c r="Q350" s="621"/>
      <c r="R350" s="621"/>
      <c r="S350" s="621"/>
      <c r="T350" s="621"/>
      <c r="U350" s="621"/>
      <c r="V350" s="621"/>
      <c r="W350" s="621"/>
      <c r="X350" s="621"/>
      <c r="Y350" s="621"/>
      <c r="Z350" s="621"/>
      <c r="AA350" s="621"/>
      <c r="AB350" s="621"/>
      <c r="AC350" s="621"/>
      <c r="AD350" s="621"/>
      <c r="AE350" s="621"/>
      <c r="AF350" s="621"/>
      <c r="AG350" s="622"/>
      <c r="AH350" s="172"/>
      <c r="AI350" s="609"/>
      <c r="AJ350" s="590"/>
      <c r="AK350" s="590"/>
      <c r="AL350" s="590"/>
      <c r="AM350" s="590"/>
    </row>
    <row r="351" spans="1:39" s="158" customFormat="1" ht="11.25" customHeight="1">
      <c r="A351" s="782"/>
      <c r="B351" s="621"/>
      <c r="C351" s="621"/>
      <c r="D351" s="621"/>
      <c r="E351" s="621"/>
      <c r="F351" s="621"/>
      <c r="G351" s="621"/>
      <c r="H351" s="621"/>
      <c r="I351" s="621"/>
      <c r="J351" s="621"/>
      <c r="K351" s="621"/>
      <c r="L351" s="621"/>
      <c r="M351" s="621"/>
      <c r="N351" s="621"/>
      <c r="O351" s="621"/>
      <c r="P351" s="621"/>
      <c r="Q351" s="621"/>
      <c r="R351" s="621"/>
      <c r="S351" s="621"/>
      <c r="T351" s="621"/>
      <c r="U351" s="621"/>
      <c r="V351" s="621"/>
      <c r="W351" s="621"/>
      <c r="X351" s="621"/>
      <c r="Y351" s="621"/>
      <c r="Z351" s="621"/>
      <c r="AA351" s="621"/>
      <c r="AB351" s="621"/>
      <c r="AC351" s="621"/>
      <c r="AD351" s="621"/>
      <c r="AE351" s="621"/>
      <c r="AF351" s="621"/>
      <c r="AG351" s="622"/>
      <c r="AH351" s="172"/>
      <c r="AI351" s="609"/>
      <c r="AJ351" s="590"/>
      <c r="AK351" s="590"/>
      <c r="AL351" s="590"/>
      <c r="AM351" s="590"/>
    </row>
    <row r="352" spans="1:39" s="158" customFormat="1" ht="11.25" customHeight="1">
      <c r="A352" s="782"/>
      <c r="B352" s="621"/>
      <c r="C352" s="621"/>
      <c r="D352" s="621"/>
      <c r="E352" s="621"/>
      <c r="F352" s="621"/>
      <c r="G352" s="621"/>
      <c r="H352" s="621"/>
      <c r="I352" s="621"/>
      <c r="J352" s="621"/>
      <c r="K352" s="621"/>
      <c r="L352" s="621"/>
      <c r="M352" s="621"/>
      <c r="N352" s="621"/>
      <c r="O352" s="621"/>
      <c r="P352" s="621"/>
      <c r="Q352" s="621"/>
      <c r="R352" s="621"/>
      <c r="S352" s="621"/>
      <c r="T352" s="621"/>
      <c r="U352" s="621"/>
      <c r="V352" s="621"/>
      <c r="W352" s="621"/>
      <c r="X352" s="621"/>
      <c r="Y352" s="621"/>
      <c r="Z352" s="621"/>
      <c r="AA352" s="621"/>
      <c r="AB352" s="621"/>
      <c r="AC352" s="621"/>
      <c r="AD352" s="621"/>
      <c r="AE352" s="621"/>
      <c r="AF352" s="621"/>
      <c r="AG352" s="622"/>
      <c r="AH352" s="172"/>
      <c r="AI352" s="609"/>
      <c r="AJ352" s="590"/>
      <c r="AK352" s="590"/>
      <c r="AL352" s="590"/>
      <c r="AM352" s="590"/>
    </row>
    <row r="353" spans="1:39" s="158" customFormat="1" ht="11.25" customHeight="1">
      <c r="A353" s="782"/>
      <c r="B353" s="621"/>
      <c r="C353" s="621"/>
      <c r="D353" s="621"/>
      <c r="E353" s="621"/>
      <c r="F353" s="621"/>
      <c r="G353" s="621"/>
      <c r="H353" s="621"/>
      <c r="I353" s="621"/>
      <c r="J353" s="621"/>
      <c r="K353" s="621"/>
      <c r="L353" s="621"/>
      <c r="M353" s="621"/>
      <c r="N353" s="621"/>
      <c r="O353" s="621"/>
      <c r="P353" s="621"/>
      <c r="Q353" s="621"/>
      <c r="R353" s="621"/>
      <c r="S353" s="621"/>
      <c r="T353" s="621"/>
      <c r="U353" s="621"/>
      <c r="V353" s="621"/>
      <c r="W353" s="621"/>
      <c r="X353" s="621"/>
      <c r="Y353" s="621"/>
      <c r="Z353" s="621"/>
      <c r="AA353" s="621"/>
      <c r="AB353" s="621"/>
      <c r="AC353" s="621"/>
      <c r="AD353" s="621"/>
      <c r="AE353" s="621"/>
      <c r="AF353" s="621"/>
      <c r="AG353" s="622"/>
      <c r="AH353" s="172"/>
      <c r="AI353" s="609"/>
      <c r="AJ353" s="590"/>
      <c r="AK353" s="590"/>
      <c r="AL353" s="590"/>
      <c r="AM353" s="590"/>
    </row>
    <row r="354" spans="1:39" s="158" customFormat="1" ht="11.25" customHeight="1">
      <c r="A354" s="782"/>
      <c r="B354" s="621"/>
      <c r="C354" s="621"/>
      <c r="D354" s="621"/>
      <c r="E354" s="621"/>
      <c r="F354" s="621"/>
      <c r="G354" s="621"/>
      <c r="H354" s="621"/>
      <c r="I354" s="621"/>
      <c r="J354" s="621"/>
      <c r="K354" s="621"/>
      <c r="L354" s="621"/>
      <c r="M354" s="621"/>
      <c r="N354" s="621"/>
      <c r="O354" s="621"/>
      <c r="P354" s="621"/>
      <c r="Q354" s="621"/>
      <c r="R354" s="621"/>
      <c r="S354" s="621"/>
      <c r="T354" s="621"/>
      <c r="U354" s="621"/>
      <c r="V354" s="621"/>
      <c r="W354" s="621"/>
      <c r="X354" s="621"/>
      <c r="Y354" s="621"/>
      <c r="Z354" s="621"/>
      <c r="AA354" s="621"/>
      <c r="AB354" s="621"/>
      <c r="AC354" s="621"/>
      <c r="AD354" s="621"/>
      <c r="AE354" s="621"/>
      <c r="AF354" s="621"/>
      <c r="AG354" s="622"/>
      <c r="AH354" s="172"/>
      <c r="AI354" s="609"/>
      <c r="AJ354" s="590"/>
      <c r="AK354" s="590"/>
      <c r="AL354" s="590"/>
      <c r="AM354" s="590"/>
    </row>
    <row r="355" spans="1:39" s="158" customFormat="1" ht="11.25" customHeight="1">
      <c r="A355" s="782"/>
      <c r="B355" s="621"/>
      <c r="C355" s="621"/>
      <c r="D355" s="621"/>
      <c r="E355" s="621"/>
      <c r="F355" s="621"/>
      <c r="G355" s="621"/>
      <c r="H355" s="621"/>
      <c r="I355" s="621"/>
      <c r="J355" s="621"/>
      <c r="K355" s="621"/>
      <c r="L355" s="621"/>
      <c r="M355" s="621"/>
      <c r="N355" s="621"/>
      <c r="O355" s="621"/>
      <c r="P355" s="621"/>
      <c r="Q355" s="621"/>
      <c r="R355" s="621"/>
      <c r="S355" s="621"/>
      <c r="T355" s="621"/>
      <c r="U355" s="621"/>
      <c r="V355" s="621"/>
      <c r="W355" s="621"/>
      <c r="X355" s="621"/>
      <c r="Y355" s="621"/>
      <c r="Z355" s="621"/>
      <c r="AA355" s="621"/>
      <c r="AB355" s="621"/>
      <c r="AC355" s="621"/>
      <c r="AD355" s="621"/>
      <c r="AE355" s="621"/>
      <c r="AF355" s="621"/>
      <c r="AG355" s="622"/>
      <c r="AH355" s="172"/>
      <c r="AI355" s="609"/>
      <c r="AJ355" s="590"/>
      <c r="AK355" s="590"/>
      <c r="AL355" s="590"/>
      <c r="AM355" s="590"/>
    </row>
    <row r="356" spans="1:39" s="158" customFormat="1" ht="11.25" customHeight="1">
      <c r="A356" s="782"/>
      <c r="B356" s="621"/>
      <c r="C356" s="621"/>
      <c r="D356" s="621"/>
      <c r="E356" s="621"/>
      <c r="F356" s="621"/>
      <c r="G356" s="621"/>
      <c r="H356" s="621"/>
      <c r="I356" s="621"/>
      <c r="J356" s="621"/>
      <c r="K356" s="621"/>
      <c r="L356" s="621"/>
      <c r="M356" s="621"/>
      <c r="N356" s="621"/>
      <c r="O356" s="621"/>
      <c r="P356" s="621"/>
      <c r="Q356" s="621"/>
      <c r="R356" s="621"/>
      <c r="S356" s="621"/>
      <c r="T356" s="621"/>
      <c r="U356" s="621"/>
      <c r="V356" s="621"/>
      <c r="W356" s="621"/>
      <c r="X356" s="621"/>
      <c r="Y356" s="621"/>
      <c r="Z356" s="621"/>
      <c r="AA356" s="621"/>
      <c r="AB356" s="621"/>
      <c r="AC356" s="621"/>
      <c r="AD356" s="621"/>
      <c r="AE356" s="621"/>
      <c r="AF356" s="621"/>
      <c r="AG356" s="622"/>
      <c r="AH356" s="172"/>
      <c r="AI356" s="609"/>
      <c r="AJ356" s="590"/>
      <c r="AK356" s="590"/>
      <c r="AL356" s="590"/>
      <c r="AM356" s="590"/>
    </row>
    <row r="357" spans="1:39" s="158" customFormat="1" ht="11.25" customHeight="1">
      <c r="A357" s="782"/>
      <c r="B357" s="621"/>
      <c r="C357" s="621"/>
      <c r="D357" s="621"/>
      <c r="E357" s="621"/>
      <c r="F357" s="621"/>
      <c r="G357" s="621"/>
      <c r="H357" s="621"/>
      <c r="I357" s="621"/>
      <c r="J357" s="621"/>
      <c r="K357" s="621"/>
      <c r="L357" s="621"/>
      <c r="M357" s="621"/>
      <c r="N357" s="621"/>
      <c r="O357" s="621"/>
      <c r="P357" s="621"/>
      <c r="Q357" s="621"/>
      <c r="R357" s="621"/>
      <c r="S357" s="621"/>
      <c r="T357" s="621"/>
      <c r="U357" s="621"/>
      <c r="V357" s="621"/>
      <c r="W357" s="621"/>
      <c r="X357" s="621"/>
      <c r="Y357" s="621"/>
      <c r="Z357" s="621"/>
      <c r="AA357" s="621"/>
      <c r="AB357" s="621"/>
      <c r="AC357" s="621"/>
      <c r="AD357" s="621"/>
      <c r="AE357" s="621"/>
      <c r="AF357" s="621"/>
      <c r="AG357" s="622"/>
      <c r="AH357" s="172"/>
      <c r="AI357" s="609"/>
      <c r="AJ357" s="590"/>
      <c r="AK357" s="590"/>
      <c r="AL357" s="590"/>
      <c r="AM357" s="590"/>
    </row>
    <row r="358" spans="1:39" s="158" customFormat="1" ht="11.25" customHeight="1">
      <c r="A358" s="783"/>
      <c r="B358" s="624"/>
      <c r="C358" s="624"/>
      <c r="D358" s="624"/>
      <c r="E358" s="624"/>
      <c r="F358" s="624"/>
      <c r="G358" s="624"/>
      <c r="H358" s="624"/>
      <c r="I358" s="624"/>
      <c r="J358" s="624"/>
      <c r="K358" s="624"/>
      <c r="L358" s="624"/>
      <c r="M358" s="624"/>
      <c r="N358" s="624"/>
      <c r="O358" s="624"/>
      <c r="P358" s="624"/>
      <c r="Q358" s="624"/>
      <c r="R358" s="624"/>
      <c r="S358" s="624"/>
      <c r="T358" s="624"/>
      <c r="U358" s="624"/>
      <c r="V358" s="624"/>
      <c r="W358" s="624"/>
      <c r="X358" s="624"/>
      <c r="Y358" s="624"/>
      <c r="Z358" s="624"/>
      <c r="AA358" s="624"/>
      <c r="AB358" s="624"/>
      <c r="AC358" s="624"/>
      <c r="AD358" s="624"/>
      <c r="AE358" s="624"/>
      <c r="AF358" s="624"/>
      <c r="AG358" s="625"/>
      <c r="AH358" s="172"/>
      <c r="AI358" s="609"/>
      <c r="AJ358" s="590"/>
      <c r="AK358" s="590"/>
      <c r="AL358" s="590"/>
      <c r="AM358" s="590"/>
    </row>
    <row r="359" spans="1:39" s="158" customFormat="1" ht="19.5" customHeight="1">
      <c r="A359" s="771" t="s">
        <v>1054</v>
      </c>
      <c r="B359" s="772"/>
      <c r="C359" s="772"/>
      <c r="D359" s="772"/>
      <c r="E359" s="772"/>
      <c r="F359" s="772"/>
      <c r="G359" s="772"/>
      <c r="H359" s="772"/>
      <c r="I359" s="772"/>
      <c r="J359" s="772"/>
      <c r="K359" s="772"/>
      <c r="L359" s="772"/>
      <c r="M359" s="772"/>
      <c r="N359" s="772"/>
      <c r="O359" s="772"/>
      <c r="P359" s="772"/>
      <c r="Q359" s="772"/>
      <c r="R359" s="772"/>
      <c r="S359" s="772"/>
      <c r="T359" s="772"/>
      <c r="U359" s="772"/>
      <c r="V359" s="772"/>
      <c r="W359" s="772"/>
      <c r="X359" s="772"/>
      <c r="Y359" s="772"/>
      <c r="Z359" s="772"/>
      <c r="AA359" s="772"/>
      <c r="AB359" s="772"/>
      <c r="AC359" s="772"/>
      <c r="AD359" s="772"/>
      <c r="AE359" s="772"/>
      <c r="AF359" s="772"/>
      <c r="AG359" s="773"/>
      <c r="AH359" s="171"/>
      <c r="AI359" s="609"/>
      <c r="AJ359" s="590"/>
      <c r="AK359" s="590"/>
      <c r="AL359" s="590"/>
      <c r="AM359" s="590"/>
    </row>
    <row r="360" spans="1:39" s="158" customFormat="1" ht="10.5" customHeight="1">
      <c r="A360" s="781" t="s">
        <v>1101</v>
      </c>
      <c r="B360" s="651"/>
      <c r="C360" s="651"/>
      <c r="D360" s="651"/>
      <c r="E360" s="651"/>
      <c r="F360" s="651"/>
      <c r="G360" s="651"/>
      <c r="H360" s="651"/>
      <c r="I360" s="651"/>
      <c r="J360" s="651"/>
      <c r="K360" s="651"/>
      <c r="L360" s="651"/>
      <c r="M360" s="651"/>
      <c r="N360" s="651"/>
      <c r="O360" s="651"/>
      <c r="P360" s="651"/>
      <c r="Q360" s="651"/>
      <c r="R360" s="651"/>
      <c r="S360" s="651"/>
      <c r="T360" s="651"/>
      <c r="U360" s="651"/>
      <c r="V360" s="651"/>
      <c r="W360" s="651"/>
      <c r="X360" s="651"/>
      <c r="Y360" s="651"/>
      <c r="Z360" s="651"/>
      <c r="AA360" s="651"/>
      <c r="AB360" s="651"/>
      <c r="AC360" s="651"/>
      <c r="AD360" s="651"/>
      <c r="AE360" s="651"/>
      <c r="AF360" s="651"/>
      <c r="AG360" s="652"/>
      <c r="AH360" s="172"/>
      <c r="AI360" s="609"/>
      <c r="AJ360" s="590"/>
      <c r="AK360" s="590"/>
      <c r="AL360" s="590"/>
      <c r="AM360" s="590"/>
    </row>
    <row r="361" spans="1:39" s="158" customFormat="1" ht="10.5" customHeight="1">
      <c r="A361" s="782"/>
      <c r="B361" s="621"/>
      <c r="C361" s="621"/>
      <c r="D361" s="621"/>
      <c r="E361" s="621"/>
      <c r="F361" s="621"/>
      <c r="G361" s="621"/>
      <c r="H361" s="621"/>
      <c r="I361" s="621"/>
      <c r="J361" s="621"/>
      <c r="K361" s="621"/>
      <c r="L361" s="621"/>
      <c r="M361" s="621"/>
      <c r="N361" s="621"/>
      <c r="O361" s="621"/>
      <c r="P361" s="621"/>
      <c r="Q361" s="621"/>
      <c r="R361" s="621"/>
      <c r="S361" s="621"/>
      <c r="T361" s="621"/>
      <c r="U361" s="621"/>
      <c r="V361" s="621"/>
      <c r="W361" s="621"/>
      <c r="X361" s="621"/>
      <c r="Y361" s="621"/>
      <c r="Z361" s="621"/>
      <c r="AA361" s="621"/>
      <c r="AB361" s="621"/>
      <c r="AC361" s="621"/>
      <c r="AD361" s="621"/>
      <c r="AE361" s="621"/>
      <c r="AF361" s="621"/>
      <c r="AG361" s="622"/>
      <c r="AH361" s="172"/>
      <c r="AI361" s="609"/>
      <c r="AJ361" s="590"/>
      <c r="AK361" s="590"/>
      <c r="AL361" s="590"/>
      <c r="AM361" s="590"/>
    </row>
    <row r="362" spans="1:39" s="158" customFormat="1" ht="10.5" customHeight="1">
      <c r="A362" s="782"/>
      <c r="B362" s="621"/>
      <c r="C362" s="621"/>
      <c r="D362" s="621"/>
      <c r="E362" s="621"/>
      <c r="F362" s="621"/>
      <c r="G362" s="621"/>
      <c r="H362" s="621"/>
      <c r="I362" s="621"/>
      <c r="J362" s="621"/>
      <c r="K362" s="621"/>
      <c r="L362" s="621"/>
      <c r="M362" s="621"/>
      <c r="N362" s="621"/>
      <c r="O362" s="621"/>
      <c r="P362" s="621"/>
      <c r="Q362" s="621"/>
      <c r="R362" s="621"/>
      <c r="S362" s="621"/>
      <c r="T362" s="621"/>
      <c r="U362" s="621"/>
      <c r="V362" s="621"/>
      <c r="W362" s="621"/>
      <c r="X362" s="621"/>
      <c r="Y362" s="621"/>
      <c r="Z362" s="621"/>
      <c r="AA362" s="621"/>
      <c r="AB362" s="621"/>
      <c r="AC362" s="621"/>
      <c r="AD362" s="621"/>
      <c r="AE362" s="621"/>
      <c r="AF362" s="621"/>
      <c r="AG362" s="622"/>
      <c r="AH362" s="172"/>
      <c r="AI362" s="609"/>
      <c r="AJ362" s="590"/>
      <c r="AK362" s="590"/>
      <c r="AL362" s="590"/>
      <c r="AM362" s="590"/>
    </row>
    <row r="363" spans="1:39" s="158" customFormat="1" ht="10.5" customHeight="1">
      <c r="A363" s="782"/>
      <c r="B363" s="621"/>
      <c r="C363" s="621"/>
      <c r="D363" s="621"/>
      <c r="E363" s="621"/>
      <c r="F363" s="621"/>
      <c r="G363" s="621"/>
      <c r="H363" s="621"/>
      <c r="I363" s="621"/>
      <c r="J363" s="621"/>
      <c r="K363" s="621"/>
      <c r="L363" s="621"/>
      <c r="M363" s="621"/>
      <c r="N363" s="621"/>
      <c r="O363" s="621"/>
      <c r="P363" s="621"/>
      <c r="Q363" s="621"/>
      <c r="R363" s="621"/>
      <c r="S363" s="621"/>
      <c r="T363" s="621"/>
      <c r="U363" s="621"/>
      <c r="V363" s="621"/>
      <c r="W363" s="621"/>
      <c r="X363" s="621"/>
      <c r="Y363" s="621"/>
      <c r="Z363" s="621"/>
      <c r="AA363" s="621"/>
      <c r="AB363" s="621"/>
      <c r="AC363" s="621"/>
      <c r="AD363" s="621"/>
      <c r="AE363" s="621"/>
      <c r="AF363" s="621"/>
      <c r="AG363" s="622"/>
      <c r="AH363" s="172"/>
      <c r="AI363" s="609"/>
      <c r="AJ363" s="590"/>
      <c r="AK363" s="590"/>
      <c r="AL363" s="590"/>
      <c r="AM363" s="590"/>
    </row>
    <row r="364" spans="1:39" s="158" customFormat="1" ht="10.5" customHeight="1">
      <c r="A364" s="782"/>
      <c r="B364" s="621"/>
      <c r="C364" s="621"/>
      <c r="D364" s="621"/>
      <c r="E364" s="621"/>
      <c r="F364" s="621"/>
      <c r="G364" s="621"/>
      <c r="H364" s="621"/>
      <c r="I364" s="621"/>
      <c r="J364" s="621"/>
      <c r="K364" s="621"/>
      <c r="L364" s="621"/>
      <c r="M364" s="621"/>
      <c r="N364" s="621"/>
      <c r="O364" s="621"/>
      <c r="P364" s="621"/>
      <c r="Q364" s="621"/>
      <c r="R364" s="621"/>
      <c r="S364" s="621"/>
      <c r="T364" s="621"/>
      <c r="U364" s="621"/>
      <c r="V364" s="621"/>
      <c r="W364" s="621"/>
      <c r="X364" s="621"/>
      <c r="Y364" s="621"/>
      <c r="Z364" s="621"/>
      <c r="AA364" s="621"/>
      <c r="AB364" s="621"/>
      <c r="AC364" s="621"/>
      <c r="AD364" s="621"/>
      <c r="AE364" s="621"/>
      <c r="AF364" s="621"/>
      <c r="AG364" s="622"/>
      <c r="AH364" s="172"/>
      <c r="AI364" s="609"/>
      <c r="AJ364" s="590"/>
      <c r="AK364" s="590"/>
      <c r="AL364" s="590"/>
      <c r="AM364" s="590"/>
    </row>
    <row r="365" spans="1:39" s="158" customFormat="1" ht="10.5" customHeight="1">
      <c r="A365" s="782"/>
      <c r="B365" s="621"/>
      <c r="C365" s="621"/>
      <c r="D365" s="621"/>
      <c r="E365" s="621"/>
      <c r="F365" s="621"/>
      <c r="G365" s="621"/>
      <c r="H365" s="621"/>
      <c r="I365" s="621"/>
      <c r="J365" s="621"/>
      <c r="K365" s="621"/>
      <c r="L365" s="621"/>
      <c r="M365" s="621"/>
      <c r="N365" s="621"/>
      <c r="O365" s="621"/>
      <c r="P365" s="621"/>
      <c r="Q365" s="621"/>
      <c r="R365" s="621"/>
      <c r="S365" s="621"/>
      <c r="T365" s="621"/>
      <c r="U365" s="621"/>
      <c r="V365" s="621"/>
      <c r="W365" s="621"/>
      <c r="X365" s="621"/>
      <c r="Y365" s="621"/>
      <c r="Z365" s="621"/>
      <c r="AA365" s="621"/>
      <c r="AB365" s="621"/>
      <c r="AC365" s="621"/>
      <c r="AD365" s="621"/>
      <c r="AE365" s="621"/>
      <c r="AF365" s="621"/>
      <c r="AG365" s="622"/>
      <c r="AH365" s="172"/>
      <c r="AI365" s="609"/>
      <c r="AJ365" s="590"/>
      <c r="AK365" s="590"/>
      <c r="AL365" s="590"/>
      <c r="AM365" s="590"/>
    </row>
    <row r="366" spans="1:39" s="158" customFormat="1" ht="10.5" customHeight="1">
      <c r="A366" s="782"/>
      <c r="B366" s="621"/>
      <c r="C366" s="621"/>
      <c r="D366" s="621"/>
      <c r="E366" s="621"/>
      <c r="F366" s="621"/>
      <c r="G366" s="621"/>
      <c r="H366" s="621"/>
      <c r="I366" s="621"/>
      <c r="J366" s="621"/>
      <c r="K366" s="621"/>
      <c r="L366" s="621"/>
      <c r="M366" s="621"/>
      <c r="N366" s="621"/>
      <c r="O366" s="621"/>
      <c r="P366" s="621"/>
      <c r="Q366" s="621"/>
      <c r="R366" s="621"/>
      <c r="S366" s="621"/>
      <c r="T366" s="621"/>
      <c r="U366" s="621"/>
      <c r="V366" s="621"/>
      <c r="W366" s="621"/>
      <c r="X366" s="621"/>
      <c r="Y366" s="621"/>
      <c r="Z366" s="621"/>
      <c r="AA366" s="621"/>
      <c r="AB366" s="621"/>
      <c r="AC366" s="621"/>
      <c r="AD366" s="621"/>
      <c r="AE366" s="621"/>
      <c r="AF366" s="621"/>
      <c r="AG366" s="622"/>
      <c r="AH366" s="172"/>
      <c r="AI366" s="609"/>
      <c r="AJ366" s="590"/>
      <c r="AK366" s="590"/>
      <c r="AL366" s="590"/>
      <c r="AM366" s="590"/>
    </row>
    <row r="367" spans="1:39" s="158" customFormat="1" ht="10.5" customHeight="1">
      <c r="A367" s="782"/>
      <c r="B367" s="621"/>
      <c r="C367" s="621"/>
      <c r="D367" s="621"/>
      <c r="E367" s="621"/>
      <c r="F367" s="621"/>
      <c r="G367" s="621"/>
      <c r="H367" s="621"/>
      <c r="I367" s="621"/>
      <c r="J367" s="621"/>
      <c r="K367" s="621"/>
      <c r="L367" s="621"/>
      <c r="M367" s="621"/>
      <c r="N367" s="621"/>
      <c r="O367" s="621"/>
      <c r="P367" s="621"/>
      <c r="Q367" s="621"/>
      <c r="R367" s="621"/>
      <c r="S367" s="621"/>
      <c r="T367" s="621"/>
      <c r="U367" s="621"/>
      <c r="V367" s="621"/>
      <c r="W367" s="621"/>
      <c r="X367" s="621"/>
      <c r="Y367" s="621"/>
      <c r="Z367" s="621"/>
      <c r="AA367" s="621"/>
      <c r="AB367" s="621"/>
      <c r="AC367" s="621"/>
      <c r="AD367" s="621"/>
      <c r="AE367" s="621"/>
      <c r="AF367" s="621"/>
      <c r="AG367" s="622"/>
      <c r="AH367" s="172"/>
      <c r="AI367" s="609"/>
      <c r="AJ367" s="590"/>
      <c r="AK367" s="590"/>
      <c r="AL367" s="590"/>
      <c r="AM367" s="590"/>
    </row>
    <row r="368" spans="1:39" s="158" customFormat="1" ht="10.5" customHeight="1">
      <c r="A368" s="782"/>
      <c r="B368" s="621"/>
      <c r="C368" s="621"/>
      <c r="D368" s="621"/>
      <c r="E368" s="621"/>
      <c r="F368" s="621"/>
      <c r="G368" s="621"/>
      <c r="H368" s="621"/>
      <c r="I368" s="621"/>
      <c r="J368" s="621"/>
      <c r="K368" s="621"/>
      <c r="L368" s="621"/>
      <c r="M368" s="621"/>
      <c r="N368" s="621"/>
      <c r="O368" s="621"/>
      <c r="P368" s="621"/>
      <c r="Q368" s="621"/>
      <c r="R368" s="621"/>
      <c r="S368" s="621"/>
      <c r="T368" s="621"/>
      <c r="U368" s="621"/>
      <c r="V368" s="621"/>
      <c r="W368" s="621"/>
      <c r="X368" s="621"/>
      <c r="Y368" s="621"/>
      <c r="Z368" s="621"/>
      <c r="AA368" s="621"/>
      <c r="AB368" s="621"/>
      <c r="AC368" s="621"/>
      <c r="AD368" s="621"/>
      <c r="AE368" s="621"/>
      <c r="AF368" s="621"/>
      <c r="AG368" s="622"/>
      <c r="AH368" s="172"/>
      <c r="AI368" s="609"/>
      <c r="AJ368" s="590"/>
      <c r="AK368" s="590"/>
      <c r="AL368" s="590"/>
      <c r="AM368" s="590"/>
    </row>
    <row r="369" spans="1:39" s="158" customFormat="1" ht="10.5" customHeight="1">
      <c r="A369" s="782"/>
      <c r="B369" s="621"/>
      <c r="C369" s="621"/>
      <c r="D369" s="621"/>
      <c r="E369" s="621"/>
      <c r="F369" s="621"/>
      <c r="G369" s="621"/>
      <c r="H369" s="621"/>
      <c r="I369" s="621"/>
      <c r="J369" s="621"/>
      <c r="K369" s="621"/>
      <c r="L369" s="621"/>
      <c r="M369" s="621"/>
      <c r="N369" s="621"/>
      <c r="O369" s="621"/>
      <c r="P369" s="621"/>
      <c r="Q369" s="621"/>
      <c r="R369" s="621"/>
      <c r="S369" s="621"/>
      <c r="T369" s="621"/>
      <c r="U369" s="621"/>
      <c r="V369" s="621"/>
      <c r="W369" s="621"/>
      <c r="X369" s="621"/>
      <c r="Y369" s="621"/>
      <c r="Z369" s="621"/>
      <c r="AA369" s="621"/>
      <c r="AB369" s="621"/>
      <c r="AC369" s="621"/>
      <c r="AD369" s="621"/>
      <c r="AE369" s="621"/>
      <c r="AF369" s="621"/>
      <c r="AG369" s="622"/>
      <c r="AH369" s="172"/>
      <c r="AI369" s="609"/>
      <c r="AJ369" s="590"/>
      <c r="AK369" s="590"/>
      <c r="AL369" s="590"/>
      <c r="AM369" s="590"/>
    </row>
    <row r="370" spans="1:39" s="158" customFormat="1" ht="10.5" customHeight="1">
      <c r="A370" s="782"/>
      <c r="B370" s="621"/>
      <c r="C370" s="621"/>
      <c r="D370" s="621"/>
      <c r="E370" s="621"/>
      <c r="F370" s="621"/>
      <c r="G370" s="621"/>
      <c r="H370" s="621"/>
      <c r="I370" s="621"/>
      <c r="J370" s="621"/>
      <c r="K370" s="621"/>
      <c r="L370" s="621"/>
      <c r="M370" s="621"/>
      <c r="N370" s="621"/>
      <c r="O370" s="621"/>
      <c r="P370" s="621"/>
      <c r="Q370" s="621"/>
      <c r="R370" s="621"/>
      <c r="S370" s="621"/>
      <c r="T370" s="621"/>
      <c r="U370" s="621"/>
      <c r="V370" s="621"/>
      <c r="W370" s="621"/>
      <c r="X370" s="621"/>
      <c r="Y370" s="621"/>
      <c r="Z370" s="621"/>
      <c r="AA370" s="621"/>
      <c r="AB370" s="621"/>
      <c r="AC370" s="621"/>
      <c r="AD370" s="621"/>
      <c r="AE370" s="621"/>
      <c r="AF370" s="621"/>
      <c r="AG370" s="622"/>
      <c r="AH370" s="172"/>
      <c r="AI370" s="609"/>
      <c r="AJ370" s="590"/>
      <c r="AK370" s="590"/>
      <c r="AL370" s="590"/>
      <c r="AM370" s="590"/>
    </row>
    <row r="371" spans="1:39" s="158" customFormat="1" ht="10.5" customHeight="1">
      <c r="A371" s="783"/>
      <c r="B371" s="624"/>
      <c r="C371" s="624"/>
      <c r="D371" s="624"/>
      <c r="E371" s="624"/>
      <c r="F371" s="624"/>
      <c r="G371" s="624"/>
      <c r="H371" s="624"/>
      <c r="I371" s="624"/>
      <c r="J371" s="624"/>
      <c r="K371" s="624"/>
      <c r="L371" s="624"/>
      <c r="M371" s="624"/>
      <c r="N371" s="624"/>
      <c r="O371" s="624"/>
      <c r="P371" s="624"/>
      <c r="Q371" s="624"/>
      <c r="R371" s="624"/>
      <c r="S371" s="624"/>
      <c r="T371" s="624"/>
      <c r="U371" s="624"/>
      <c r="V371" s="624"/>
      <c r="W371" s="624"/>
      <c r="X371" s="624"/>
      <c r="Y371" s="624"/>
      <c r="Z371" s="624"/>
      <c r="AA371" s="624"/>
      <c r="AB371" s="624"/>
      <c r="AC371" s="624"/>
      <c r="AD371" s="624"/>
      <c r="AE371" s="624"/>
      <c r="AF371" s="624"/>
      <c r="AG371" s="625"/>
      <c r="AH371" s="172"/>
      <c r="AI371" s="609"/>
      <c r="AJ371" s="590"/>
      <c r="AK371" s="590"/>
      <c r="AL371" s="590"/>
      <c r="AM371" s="590"/>
    </row>
    <row r="372" spans="1:39" s="158" customFormat="1" ht="19.5" customHeight="1">
      <c r="A372" s="771" t="s">
        <v>1043</v>
      </c>
      <c r="B372" s="772"/>
      <c r="C372" s="772"/>
      <c r="D372" s="772"/>
      <c r="E372" s="772"/>
      <c r="F372" s="772"/>
      <c r="G372" s="772"/>
      <c r="H372" s="772"/>
      <c r="I372" s="772"/>
      <c r="J372" s="772"/>
      <c r="K372" s="772"/>
      <c r="L372" s="772"/>
      <c r="M372" s="772"/>
      <c r="N372" s="772"/>
      <c r="O372" s="772"/>
      <c r="P372" s="772"/>
      <c r="Q372" s="772"/>
      <c r="R372" s="772"/>
      <c r="S372" s="772"/>
      <c r="T372" s="772"/>
      <c r="U372" s="772"/>
      <c r="V372" s="772"/>
      <c r="W372" s="772"/>
      <c r="X372" s="772"/>
      <c r="Y372" s="772"/>
      <c r="Z372" s="772"/>
      <c r="AA372" s="772"/>
      <c r="AB372" s="772"/>
      <c r="AC372" s="772"/>
      <c r="AD372" s="772"/>
      <c r="AE372" s="772"/>
      <c r="AF372" s="772"/>
      <c r="AG372" s="773"/>
      <c r="AH372" s="171"/>
      <c r="AI372" s="609"/>
      <c r="AJ372" s="590"/>
      <c r="AK372" s="590"/>
      <c r="AL372" s="590"/>
      <c r="AM372" s="590"/>
    </row>
    <row r="373" spans="1:39" s="158" customFormat="1" ht="53.25" customHeight="1">
      <c r="A373" s="369" t="s">
        <v>1107</v>
      </c>
      <c r="B373" s="769"/>
      <c r="C373" s="769"/>
      <c r="D373" s="769"/>
      <c r="E373" s="769"/>
      <c r="F373" s="769"/>
      <c r="G373" s="769"/>
      <c r="H373" s="769"/>
      <c r="I373" s="769"/>
      <c r="J373" s="769"/>
      <c r="K373" s="769"/>
      <c r="L373" s="769"/>
      <c r="M373" s="769"/>
      <c r="N373" s="769"/>
      <c r="O373" s="769"/>
      <c r="P373" s="769"/>
      <c r="Q373" s="769"/>
      <c r="R373" s="769"/>
      <c r="S373" s="769"/>
      <c r="T373" s="769"/>
      <c r="U373" s="769"/>
      <c r="V373" s="769"/>
      <c r="W373" s="769"/>
      <c r="X373" s="769"/>
      <c r="Y373" s="769"/>
      <c r="Z373" s="769"/>
      <c r="AA373" s="769"/>
      <c r="AB373" s="769"/>
      <c r="AC373" s="769"/>
      <c r="AD373" s="769"/>
      <c r="AE373" s="769"/>
      <c r="AF373" s="769"/>
      <c r="AG373" s="770"/>
      <c r="AH373" s="172"/>
      <c r="AI373" s="609"/>
      <c r="AJ373" s="590"/>
      <c r="AK373" s="590"/>
      <c r="AL373" s="590"/>
      <c r="AM373" s="590"/>
    </row>
    <row r="374" spans="1:39" s="158" customFormat="1" ht="13.5" customHeight="1">
      <c r="A374" s="803"/>
      <c r="B374" s="803"/>
      <c r="C374" s="803"/>
      <c r="D374" s="803"/>
      <c r="E374" s="803"/>
      <c r="F374" s="803"/>
      <c r="G374" s="803"/>
      <c r="H374" s="803"/>
      <c r="I374" s="803"/>
      <c r="J374" s="803"/>
      <c r="K374" s="803"/>
      <c r="L374" s="803"/>
      <c r="M374" s="803"/>
      <c r="N374" s="803"/>
      <c r="O374" s="803"/>
      <c r="P374" s="803"/>
      <c r="Q374" s="803"/>
      <c r="R374" s="803"/>
      <c r="S374" s="803"/>
      <c r="T374" s="803"/>
      <c r="U374" s="803"/>
      <c r="V374" s="803"/>
      <c r="W374" s="803"/>
      <c r="X374" s="803"/>
      <c r="Y374" s="803"/>
      <c r="Z374" s="803"/>
      <c r="AA374" s="803"/>
      <c r="AB374" s="803"/>
      <c r="AC374" s="803"/>
      <c r="AD374" s="803"/>
      <c r="AE374" s="803"/>
      <c r="AF374" s="803"/>
      <c r="AG374" s="803"/>
      <c r="AH374" s="177"/>
      <c r="AI374" s="590"/>
      <c r="AJ374" s="590"/>
      <c r="AK374" s="590"/>
      <c r="AL374" s="590"/>
      <c r="AM374" s="399"/>
    </row>
    <row r="375" spans="1:39" s="158" customFormat="1" ht="19.5" customHeight="1">
      <c r="A375" s="771" t="s">
        <v>1463</v>
      </c>
      <c r="B375" s="772"/>
      <c r="C375" s="772"/>
      <c r="D375" s="772"/>
      <c r="E375" s="772"/>
      <c r="F375" s="772"/>
      <c r="G375" s="772"/>
      <c r="H375" s="772"/>
      <c r="I375" s="772"/>
      <c r="J375" s="772"/>
      <c r="K375" s="772"/>
      <c r="L375" s="772"/>
      <c r="M375" s="772"/>
      <c r="N375" s="772"/>
      <c r="O375" s="772"/>
      <c r="P375" s="772"/>
      <c r="Q375" s="772"/>
      <c r="R375" s="772"/>
      <c r="S375" s="772"/>
      <c r="T375" s="772"/>
      <c r="U375" s="772"/>
      <c r="V375" s="772"/>
      <c r="W375" s="772"/>
      <c r="X375" s="772"/>
      <c r="Y375" s="772"/>
      <c r="Z375" s="772"/>
      <c r="AA375" s="772"/>
      <c r="AB375" s="772"/>
      <c r="AC375" s="772"/>
      <c r="AD375" s="772"/>
      <c r="AE375" s="772"/>
      <c r="AF375" s="772"/>
      <c r="AG375" s="773"/>
      <c r="AH375" s="171"/>
      <c r="AI375" s="590"/>
      <c r="AJ375" s="590"/>
      <c r="AK375" s="590"/>
      <c r="AL375" s="590"/>
      <c r="AM375" s="399"/>
    </row>
    <row r="376" spans="1:39" s="158" customFormat="1" ht="19.5" customHeight="1">
      <c r="A376" s="771" t="s">
        <v>1036</v>
      </c>
      <c r="B376" s="772"/>
      <c r="C376" s="772"/>
      <c r="D376" s="772"/>
      <c r="E376" s="772"/>
      <c r="F376" s="772"/>
      <c r="G376" s="772"/>
      <c r="H376" s="772"/>
      <c r="I376" s="772"/>
      <c r="J376" s="772"/>
      <c r="K376" s="772"/>
      <c r="L376" s="772"/>
      <c r="M376" s="772"/>
      <c r="N376" s="772"/>
      <c r="O376" s="772"/>
      <c r="P376" s="773"/>
      <c r="Q376" s="772" t="s">
        <v>1037</v>
      </c>
      <c r="R376" s="772"/>
      <c r="S376" s="772"/>
      <c r="T376" s="772"/>
      <c r="U376" s="772"/>
      <c r="V376" s="772"/>
      <c r="W376" s="772"/>
      <c r="X376" s="772"/>
      <c r="Y376" s="772"/>
      <c r="Z376" s="772"/>
      <c r="AA376" s="772"/>
      <c r="AB376" s="772"/>
      <c r="AC376" s="772"/>
      <c r="AD376" s="772"/>
      <c r="AE376" s="772"/>
      <c r="AF376" s="772"/>
      <c r="AG376" s="773"/>
      <c r="AH376" s="171"/>
      <c r="AI376" s="609"/>
      <c r="AJ376" s="590"/>
      <c r="AK376" s="590"/>
      <c r="AL376" s="590"/>
      <c r="AM376" s="590"/>
    </row>
    <row r="377" spans="1:39" s="158" customFormat="1" ht="19.5" customHeight="1">
      <c r="A377" s="369" t="s">
        <v>1097</v>
      </c>
      <c r="B377" s="769"/>
      <c r="C377" s="769"/>
      <c r="D377" s="769"/>
      <c r="E377" s="769"/>
      <c r="F377" s="769"/>
      <c r="G377" s="769"/>
      <c r="H377" s="769"/>
      <c r="I377" s="769"/>
      <c r="J377" s="769"/>
      <c r="K377" s="769"/>
      <c r="L377" s="769"/>
      <c r="M377" s="769"/>
      <c r="N377" s="769"/>
      <c r="O377" s="769"/>
      <c r="P377" s="770"/>
      <c r="Q377" s="370" t="s">
        <v>1098</v>
      </c>
      <c r="R377" s="697"/>
      <c r="S377" s="697"/>
      <c r="T377" s="697"/>
      <c r="U377" s="697"/>
      <c r="V377" s="697"/>
      <c r="W377" s="697"/>
      <c r="X377" s="697"/>
      <c r="Y377" s="697"/>
      <c r="Z377" s="697"/>
      <c r="AA377" s="697"/>
      <c r="AB377" s="697"/>
      <c r="AC377" s="697"/>
      <c r="AD377" s="697"/>
      <c r="AE377" s="697"/>
      <c r="AF377" s="697"/>
      <c r="AG377" s="698"/>
      <c r="AH377" s="179"/>
      <c r="AI377" s="609"/>
      <c r="AJ377" s="590"/>
      <c r="AK377" s="590"/>
      <c r="AL377" s="590"/>
      <c r="AM377" s="590"/>
    </row>
    <row r="378" spans="1:39" s="158" customFormat="1" ht="19.5" customHeight="1">
      <c r="A378" s="771" t="s">
        <v>1051</v>
      </c>
      <c r="B378" s="772"/>
      <c r="C378" s="772"/>
      <c r="D378" s="772"/>
      <c r="E378" s="772"/>
      <c r="F378" s="772"/>
      <c r="G378" s="772"/>
      <c r="H378" s="772"/>
      <c r="I378" s="772"/>
      <c r="J378" s="772"/>
      <c r="K378" s="772"/>
      <c r="L378" s="772"/>
      <c r="M378" s="772"/>
      <c r="N378" s="772"/>
      <c r="O378" s="772"/>
      <c r="P378" s="772"/>
      <c r="Q378" s="772"/>
      <c r="R378" s="772"/>
      <c r="S378" s="772"/>
      <c r="T378" s="772"/>
      <c r="U378" s="772"/>
      <c r="V378" s="772"/>
      <c r="W378" s="772"/>
      <c r="X378" s="772"/>
      <c r="Y378" s="772"/>
      <c r="Z378" s="772"/>
      <c r="AA378" s="772"/>
      <c r="AB378" s="772"/>
      <c r="AC378" s="772"/>
      <c r="AD378" s="772"/>
      <c r="AE378" s="772"/>
      <c r="AF378" s="772"/>
      <c r="AG378" s="773"/>
      <c r="AH378" s="171"/>
      <c r="AI378" s="609"/>
      <c r="AJ378" s="590"/>
      <c r="AK378" s="590"/>
      <c r="AL378" s="590"/>
      <c r="AM378" s="590"/>
    </row>
    <row r="379" spans="1:39" s="158" customFormat="1" ht="9.75" customHeight="1">
      <c r="A379" s="781" t="s">
        <v>1099</v>
      </c>
      <c r="B379" s="651"/>
      <c r="C379" s="651"/>
      <c r="D379" s="651"/>
      <c r="E379" s="651"/>
      <c r="F379" s="651"/>
      <c r="G379" s="651"/>
      <c r="H379" s="651"/>
      <c r="I379" s="651"/>
      <c r="J379" s="651"/>
      <c r="K379" s="651"/>
      <c r="L379" s="651"/>
      <c r="M379" s="651"/>
      <c r="N379" s="651"/>
      <c r="O379" s="651"/>
      <c r="P379" s="651"/>
      <c r="Q379" s="651"/>
      <c r="R379" s="651"/>
      <c r="S379" s="651"/>
      <c r="T379" s="651"/>
      <c r="U379" s="651"/>
      <c r="V379" s="651"/>
      <c r="W379" s="651"/>
      <c r="X379" s="651"/>
      <c r="Y379" s="651"/>
      <c r="Z379" s="651"/>
      <c r="AA379" s="651"/>
      <c r="AB379" s="651"/>
      <c r="AC379" s="651"/>
      <c r="AD379" s="651"/>
      <c r="AE379" s="651"/>
      <c r="AF379" s="651"/>
      <c r="AG379" s="652"/>
      <c r="AH379" s="172"/>
      <c r="AI379" s="609"/>
      <c r="AJ379" s="590"/>
      <c r="AK379" s="590"/>
      <c r="AL379" s="590"/>
      <c r="AM379" s="590"/>
    </row>
    <row r="380" spans="1:39" s="158" customFormat="1" ht="9.75" customHeight="1">
      <c r="A380" s="782"/>
      <c r="B380" s="621"/>
      <c r="C380" s="621"/>
      <c r="D380" s="621"/>
      <c r="E380" s="621"/>
      <c r="F380" s="621"/>
      <c r="G380" s="621"/>
      <c r="H380" s="621"/>
      <c r="I380" s="621"/>
      <c r="J380" s="621"/>
      <c r="K380" s="621"/>
      <c r="L380" s="621"/>
      <c r="M380" s="621"/>
      <c r="N380" s="621"/>
      <c r="O380" s="621"/>
      <c r="P380" s="621"/>
      <c r="Q380" s="621"/>
      <c r="R380" s="621"/>
      <c r="S380" s="621"/>
      <c r="T380" s="621"/>
      <c r="U380" s="621"/>
      <c r="V380" s="621"/>
      <c r="W380" s="621"/>
      <c r="X380" s="621"/>
      <c r="Y380" s="621"/>
      <c r="Z380" s="621"/>
      <c r="AA380" s="621"/>
      <c r="AB380" s="621"/>
      <c r="AC380" s="621"/>
      <c r="AD380" s="621"/>
      <c r="AE380" s="621"/>
      <c r="AF380" s="621"/>
      <c r="AG380" s="622"/>
      <c r="AH380" s="172"/>
      <c r="AI380" s="609"/>
      <c r="AJ380" s="590"/>
      <c r="AK380" s="590"/>
      <c r="AL380" s="590"/>
      <c r="AM380" s="590"/>
    </row>
    <row r="381" spans="1:39" s="158" customFormat="1" ht="9.75" customHeight="1">
      <c r="A381" s="782"/>
      <c r="B381" s="621"/>
      <c r="C381" s="621"/>
      <c r="D381" s="621"/>
      <c r="E381" s="621"/>
      <c r="F381" s="621"/>
      <c r="G381" s="621"/>
      <c r="H381" s="621"/>
      <c r="I381" s="621"/>
      <c r="J381" s="621"/>
      <c r="K381" s="621"/>
      <c r="L381" s="621"/>
      <c r="M381" s="621"/>
      <c r="N381" s="621"/>
      <c r="O381" s="621"/>
      <c r="P381" s="621"/>
      <c r="Q381" s="621"/>
      <c r="R381" s="621"/>
      <c r="S381" s="621"/>
      <c r="T381" s="621"/>
      <c r="U381" s="621"/>
      <c r="V381" s="621"/>
      <c r="W381" s="621"/>
      <c r="X381" s="621"/>
      <c r="Y381" s="621"/>
      <c r="Z381" s="621"/>
      <c r="AA381" s="621"/>
      <c r="AB381" s="621"/>
      <c r="AC381" s="621"/>
      <c r="AD381" s="621"/>
      <c r="AE381" s="621"/>
      <c r="AF381" s="621"/>
      <c r="AG381" s="622"/>
      <c r="AH381" s="172"/>
      <c r="AI381" s="609"/>
      <c r="AJ381" s="590"/>
      <c r="AK381" s="590"/>
      <c r="AL381" s="590"/>
      <c r="AM381" s="590"/>
    </row>
    <row r="382" spans="1:39" s="158" customFormat="1" ht="9.75" customHeight="1">
      <c r="A382" s="782"/>
      <c r="B382" s="621"/>
      <c r="C382" s="621"/>
      <c r="D382" s="621"/>
      <c r="E382" s="621"/>
      <c r="F382" s="621"/>
      <c r="G382" s="621"/>
      <c r="H382" s="621"/>
      <c r="I382" s="621"/>
      <c r="J382" s="621"/>
      <c r="K382" s="621"/>
      <c r="L382" s="621"/>
      <c r="M382" s="621"/>
      <c r="N382" s="621"/>
      <c r="O382" s="621"/>
      <c r="P382" s="621"/>
      <c r="Q382" s="621"/>
      <c r="R382" s="621"/>
      <c r="S382" s="621"/>
      <c r="T382" s="621"/>
      <c r="U382" s="621"/>
      <c r="V382" s="621"/>
      <c r="W382" s="621"/>
      <c r="X382" s="621"/>
      <c r="Y382" s="621"/>
      <c r="Z382" s="621"/>
      <c r="AA382" s="621"/>
      <c r="AB382" s="621"/>
      <c r="AC382" s="621"/>
      <c r="AD382" s="621"/>
      <c r="AE382" s="621"/>
      <c r="AF382" s="621"/>
      <c r="AG382" s="622"/>
      <c r="AH382" s="172"/>
      <c r="AI382" s="609"/>
      <c r="AJ382" s="590"/>
      <c r="AK382" s="590"/>
      <c r="AL382" s="590"/>
      <c r="AM382" s="590"/>
    </row>
    <row r="383" spans="1:39" s="158" customFormat="1" ht="9.75" customHeight="1">
      <c r="A383" s="782"/>
      <c r="B383" s="621"/>
      <c r="C383" s="621"/>
      <c r="D383" s="621"/>
      <c r="E383" s="621"/>
      <c r="F383" s="621"/>
      <c r="G383" s="621"/>
      <c r="H383" s="621"/>
      <c r="I383" s="621"/>
      <c r="J383" s="621"/>
      <c r="K383" s="621"/>
      <c r="L383" s="621"/>
      <c r="M383" s="621"/>
      <c r="N383" s="621"/>
      <c r="O383" s="621"/>
      <c r="P383" s="621"/>
      <c r="Q383" s="621"/>
      <c r="R383" s="621"/>
      <c r="S383" s="621"/>
      <c r="T383" s="621"/>
      <c r="U383" s="621"/>
      <c r="V383" s="621"/>
      <c r="W383" s="621"/>
      <c r="X383" s="621"/>
      <c r="Y383" s="621"/>
      <c r="Z383" s="621"/>
      <c r="AA383" s="621"/>
      <c r="AB383" s="621"/>
      <c r="AC383" s="621"/>
      <c r="AD383" s="621"/>
      <c r="AE383" s="621"/>
      <c r="AF383" s="621"/>
      <c r="AG383" s="622"/>
      <c r="AH383" s="172"/>
      <c r="AI383" s="609"/>
      <c r="AJ383" s="590"/>
      <c r="AK383" s="590"/>
      <c r="AL383" s="590"/>
      <c r="AM383" s="590"/>
    </row>
    <row r="384" spans="1:39" s="158" customFormat="1" ht="9.75" customHeight="1">
      <c r="A384" s="782"/>
      <c r="B384" s="621"/>
      <c r="C384" s="621"/>
      <c r="D384" s="621"/>
      <c r="E384" s="621"/>
      <c r="F384" s="621"/>
      <c r="G384" s="621"/>
      <c r="H384" s="621"/>
      <c r="I384" s="621"/>
      <c r="J384" s="621"/>
      <c r="K384" s="621"/>
      <c r="L384" s="621"/>
      <c r="M384" s="621"/>
      <c r="N384" s="621"/>
      <c r="O384" s="621"/>
      <c r="P384" s="621"/>
      <c r="Q384" s="621"/>
      <c r="R384" s="621"/>
      <c r="S384" s="621"/>
      <c r="T384" s="621"/>
      <c r="U384" s="621"/>
      <c r="V384" s="621"/>
      <c r="W384" s="621"/>
      <c r="X384" s="621"/>
      <c r="Y384" s="621"/>
      <c r="Z384" s="621"/>
      <c r="AA384" s="621"/>
      <c r="AB384" s="621"/>
      <c r="AC384" s="621"/>
      <c r="AD384" s="621"/>
      <c r="AE384" s="621"/>
      <c r="AF384" s="621"/>
      <c r="AG384" s="622"/>
      <c r="AH384" s="172"/>
      <c r="AI384" s="609"/>
      <c r="AJ384" s="590"/>
      <c r="AK384" s="590"/>
      <c r="AL384" s="590"/>
      <c r="AM384" s="590"/>
    </row>
    <row r="385" spans="1:39" s="158" customFormat="1" ht="9.75" customHeight="1">
      <c r="A385" s="782"/>
      <c r="B385" s="621"/>
      <c r="C385" s="621"/>
      <c r="D385" s="621"/>
      <c r="E385" s="621"/>
      <c r="F385" s="621"/>
      <c r="G385" s="621"/>
      <c r="H385" s="621"/>
      <c r="I385" s="621"/>
      <c r="J385" s="621"/>
      <c r="K385" s="621"/>
      <c r="L385" s="621"/>
      <c r="M385" s="621"/>
      <c r="N385" s="621"/>
      <c r="O385" s="621"/>
      <c r="P385" s="621"/>
      <c r="Q385" s="621"/>
      <c r="R385" s="621"/>
      <c r="S385" s="621"/>
      <c r="T385" s="621"/>
      <c r="U385" s="621"/>
      <c r="V385" s="621"/>
      <c r="W385" s="621"/>
      <c r="X385" s="621"/>
      <c r="Y385" s="621"/>
      <c r="Z385" s="621"/>
      <c r="AA385" s="621"/>
      <c r="AB385" s="621"/>
      <c r="AC385" s="621"/>
      <c r="AD385" s="621"/>
      <c r="AE385" s="621"/>
      <c r="AF385" s="621"/>
      <c r="AG385" s="622"/>
      <c r="AH385" s="172"/>
      <c r="AI385" s="609"/>
      <c r="AJ385" s="590"/>
      <c r="AK385" s="590"/>
      <c r="AL385" s="590"/>
      <c r="AM385" s="590"/>
    </row>
    <row r="386" spans="1:39" s="158" customFormat="1" ht="9.75" customHeight="1">
      <c r="A386" s="782"/>
      <c r="B386" s="621"/>
      <c r="C386" s="621"/>
      <c r="D386" s="621"/>
      <c r="E386" s="621"/>
      <c r="F386" s="621"/>
      <c r="G386" s="621"/>
      <c r="H386" s="621"/>
      <c r="I386" s="621"/>
      <c r="J386" s="621"/>
      <c r="K386" s="621"/>
      <c r="L386" s="621"/>
      <c r="M386" s="621"/>
      <c r="N386" s="621"/>
      <c r="O386" s="621"/>
      <c r="P386" s="621"/>
      <c r="Q386" s="621"/>
      <c r="R386" s="621"/>
      <c r="S386" s="621"/>
      <c r="T386" s="621"/>
      <c r="U386" s="621"/>
      <c r="V386" s="621"/>
      <c r="W386" s="621"/>
      <c r="X386" s="621"/>
      <c r="Y386" s="621"/>
      <c r="Z386" s="621"/>
      <c r="AA386" s="621"/>
      <c r="AB386" s="621"/>
      <c r="AC386" s="621"/>
      <c r="AD386" s="621"/>
      <c r="AE386" s="621"/>
      <c r="AF386" s="621"/>
      <c r="AG386" s="622"/>
      <c r="AH386" s="172"/>
      <c r="AI386" s="609"/>
      <c r="AJ386" s="590"/>
      <c r="AK386" s="590"/>
      <c r="AL386" s="590"/>
      <c r="AM386" s="590"/>
    </row>
    <row r="387" spans="1:39" s="158" customFormat="1" ht="9.75" customHeight="1">
      <c r="A387" s="782"/>
      <c r="B387" s="621"/>
      <c r="C387" s="621"/>
      <c r="D387" s="621"/>
      <c r="E387" s="621"/>
      <c r="F387" s="621"/>
      <c r="G387" s="621"/>
      <c r="H387" s="621"/>
      <c r="I387" s="621"/>
      <c r="J387" s="621"/>
      <c r="K387" s="621"/>
      <c r="L387" s="621"/>
      <c r="M387" s="621"/>
      <c r="N387" s="621"/>
      <c r="O387" s="621"/>
      <c r="P387" s="621"/>
      <c r="Q387" s="621"/>
      <c r="R387" s="621"/>
      <c r="S387" s="621"/>
      <c r="T387" s="621"/>
      <c r="U387" s="621"/>
      <c r="V387" s="621"/>
      <c r="W387" s="621"/>
      <c r="X387" s="621"/>
      <c r="Y387" s="621"/>
      <c r="Z387" s="621"/>
      <c r="AA387" s="621"/>
      <c r="AB387" s="621"/>
      <c r="AC387" s="621"/>
      <c r="AD387" s="621"/>
      <c r="AE387" s="621"/>
      <c r="AF387" s="621"/>
      <c r="AG387" s="622"/>
      <c r="AH387" s="172"/>
      <c r="AI387" s="609"/>
      <c r="AJ387" s="590"/>
      <c r="AK387" s="590"/>
      <c r="AL387" s="590"/>
      <c r="AM387" s="590"/>
    </row>
    <row r="388" spans="1:39" s="158" customFormat="1" ht="9.75" customHeight="1">
      <c r="A388" s="782"/>
      <c r="B388" s="621"/>
      <c r="C388" s="621"/>
      <c r="D388" s="621"/>
      <c r="E388" s="621"/>
      <c r="F388" s="621"/>
      <c r="G388" s="621"/>
      <c r="H388" s="621"/>
      <c r="I388" s="621"/>
      <c r="J388" s="621"/>
      <c r="K388" s="621"/>
      <c r="L388" s="621"/>
      <c r="M388" s="621"/>
      <c r="N388" s="621"/>
      <c r="O388" s="621"/>
      <c r="P388" s="621"/>
      <c r="Q388" s="621"/>
      <c r="R388" s="621"/>
      <c r="S388" s="621"/>
      <c r="T388" s="621"/>
      <c r="U388" s="621"/>
      <c r="V388" s="621"/>
      <c r="W388" s="621"/>
      <c r="X388" s="621"/>
      <c r="Y388" s="621"/>
      <c r="Z388" s="621"/>
      <c r="AA388" s="621"/>
      <c r="AB388" s="621"/>
      <c r="AC388" s="621"/>
      <c r="AD388" s="621"/>
      <c r="AE388" s="621"/>
      <c r="AF388" s="621"/>
      <c r="AG388" s="622"/>
      <c r="AH388" s="172"/>
      <c r="AI388" s="609"/>
      <c r="AJ388" s="590"/>
      <c r="AK388" s="590"/>
      <c r="AL388" s="590"/>
      <c r="AM388" s="590"/>
    </row>
    <row r="389" spans="1:39" s="158" customFormat="1" ht="9.75" customHeight="1">
      <c r="A389" s="782"/>
      <c r="B389" s="621"/>
      <c r="C389" s="621"/>
      <c r="D389" s="621"/>
      <c r="E389" s="621"/>
      <c r="F389" s="621"/>
      <c r="G389" s="621"/>
      <c r="H389" s="621"/>
      <c r="I389" s="621"/>
      <c r="J389" s="621"/>
      <c r="K389" s="621"/>
      <c r="L389" s="621"/>
      <c r="M389" s="621"/>
      <c r="N389" s="621"/>
      <c r="O389" s="621"/>
      <c r="P389" s="621"/>
      <c r="Q389" s="621"/>
      <c r="R389" s="621"/>
      <c r="S389" s="621"/>
      <c r="T389" s="621"/>
      <c r="U389" s="621"/>
      <c r="V389" s="621"/>
      <c r="W389" s="621"/>
      <c r="X389" s="621"/>
      <c r="Y389" s="621"/>
      <c r="Z389" s="621"/>
      <c r="AA389" s="621"/>
      <c r="AB389" s="621"/>
      <c r="AC389" s="621"/>
      <c r="AD389" s="621"/>
      <c r="AE389" s="621"/>
      <c r="AF389" s="621"/>
      <c r="AG389" s="622"/>
      <c r="AH389" s="172"/>
      <c r="AI389" s="609"/>
      <c r="AJ389" s="590"/>
      <c r="AK389" s="590"/>
      <c r="AL389" s="590"/>
      <c r="AM389" s="590"/>
    </row>
    <row r="390" spans="1:39" s="158" customFormat="1" ht="9.75" customHeight="1">
      <c r="A390" s="783"/>
      <c r="B390" s="624"/>
      <c r="C390" s="624"/>
      <c r="D390" s="624"/>
      <c r="E390" s="624"/>
      <c r="F390" s="624"/>
      <c r="G390" s="624"/>
      <c r="H390" s="624"/>
      <c r="I390" s="624"/>
      <c r="J390" s="624"/>
      <c r="K390" s="624"/>
      <c r="L390" s="624"/>
      <c r="M390" s="624"/>
      <c r="N390" s="624"/>
      <c r="O390" s="624"/>
      <c r="P390" s="624"/>
      <c r="Q390" s="624"/>
      <c r="R390" s="624"/>
      <c r="S390" s="624"/>
      <c r="T390" s="624"/>
      <c r="U390" s="624"/>
      <c r="V390" s="624"/>
      <c r="W390" s="624"/>
      <c r="X390" s="624"/>
      <c r="Y390" s="624"/>
      <c r="Z390" s="624"/>
      <c r="AA390" s="624"/>
      <c r="AB390" s="624"/>
      <c r="AC390" s="624"/>
      <c r="AD390" s="624"/>
      <c r="AE390" s="624"/>
      <c r="AF390" s="624"/>
      <c r="AG390" s="625"/>
      <c r="AH390" s="172"/>
      <c r="AI390" s="609"/>
      <c r="AJ390" s="590"/>
      <c r="AK390" s="590"/>
      <c r="AL390" s="590"/>
      <c r="AM390" s="590"/>
    </row>
    <row r="391" spans="1:39" s="158" customFormat="1" ht="19.5" customHeight="1">
      <c r="A391" s="771" t="s">
        <v>1041</v>
      </c>
      <c r="B391" s="772"/>
      <c r="C391" s="772"/>
      <c r="D391" s="772"/>
      <c r="E391" s="772"/>
      <c r="F391" s="772"/>
      <c r="G391" s="772"/>
      <c r="H391" s="772"/>
      <c r="I391" s="772"/>
      <c r="J391" s="772"/>
      <c r="K391" s="772"/>
      <c r="L391" s="772"/>
      <c r="M391" s="772"/>
      <c r="N391" s="772"/>
      <c r="O391" s="772"/>
      <c r="P391" s="772"/>
      <c r="Q391" s="772"/>
      <c r="R391" s="772"/>
      <c r="S391" s="772"/>
      <c r="T391" s="772"/>
      <c r="U391" s="772"/>
      <c r="V391" s="772"/>
      <c r="W391" s="772"/>
      <c r="X391" s="772"/>
      <c r="Y391" s="772"/>
      <c r="Z391" s="772"/>
      <c r="AA391" s="772"/>
      <c r="AB391" s="772"/>
      <c r="AC391" s="772"/>
      <c r="AD391" s="772"/>
      <c r="AE391" s="772"/>
      <c r="AF391" s="772"/>
      <c r="AG391" s="773"/>
      <c r="AH391" s="171"/>
      <c r="AI391" s="609"/>
      <c r="AJ391" s="590"/>
      <c r="AK391" s="590"/>
      <c r="AL391" s="590"/>
      <c r="AM391" s="590"/>
    </row>
    <row r="392" spans="1:39" s="158" customFormat="1" ht="11.25" customHeight="1">
      <c r="A392" s="781" t="s">
        <v>1100</v>
      </c>
      <c r="B392" s="651"/>
      <c r="C392" s="651"/>
      <c r="D392" s="651"/>
      <c r="E392" s="651"/>
      <c r="F392" s="651"/>
      <c r="G392" s="651"/>
      <c r="H392" s="651"/>
      <c r="I392" s="651"/>
      <c r="J392" s="651"/>
      <c r="K392" s="651"/>
      <c r="L392" s="651"/>
      <c r="M392" s="651"/>
      <c r="N392" s="651"/>
      <c r="O392" s="651"/>
      <c r="P392" s="651"/>
      <c r="Q392" s="651"/>
      <c r="R392" s="651"/>
      <c r="S392" s="651"/>
      <c r="T392" s="651"/>
      <c r="U392" s="651"/>
      <c r="V392" s="651"/>
      <c r="W392" s="651"/>
      <c r="X392" s="651"/>
      <c r="Y392" s="651"/>
      <c r="Z392" s="651"/>
      <c r="AA392" s="651"/>
      <c r="AB392" s="651"/>
      <c r="AC392" s="651"/>
      <c r="AD392" s="651"/>
      <c r="AE392" s="651"/>
      <c r="AF392" s="651"/>
      <c r="AG392" s="652"/>
      <c r="AH392" s="172"/>
      <c r="AI392" s="609"/>
      <c r="AJ392" s="590"/>
      <c r="AK392" s="590"/>
      <c r="AL392" s="590"/>
      <c r="AM392" s="590"/>
    </row>
    <row r="393" spans="1:39" s="158" customFormat="1" ht="11.25" customHeight="1">
      <c r="A393" s="782"/>
      <c r="B393" s="621"/>
      <c r="C393" s="621"/>
      <c r="D393" s="621"/>
      <c r="E393" s="621"/>
      <c r="F393" s="621"/>
      <c r="G393" s="621"/>
      <c r="H393" s="621"/>
      <c r="I393" s="621"/>
      <c r="J393" s="621"/>
      <c r="K393" s="621"/>
      <c r="L393" s="621"/>
      <c r="M393" s="621"/>
      <c r="N393" s="621"/>
      <c r="O393" s="621"/>
      <c r="P393" s="621"/>
      <c r="Q393" s="621"/>
      <c r="R393" s="621"/>
      <c r="S393" s="621"/>
      <c r="T393" s="621"/>
      <c r="U393" s="621"/>
      <c r="V393" s="621"/>
      <c r="W393" s="621"/>
      <c r="X393" s="621"/>
      <c r="Y393" s="621"/>
      <c r="Z393" s="621"/>
      <c r="AA393" s="621"/>
      <c r="AB393" s="621"/>
      <c r="AC393" s="621"/>
      <c r="AD393" s="621"/>
      <c r="AE393" s="621"/>
      <c r="AF393" s="621"/>
      <c r="AG393" s="622"/>
      <c r="AH393" s="172"/>
      <c r="AI393" s="609"/>
      <c r="AJ393" s="590"/>
      <c r="AK393" s="590"/>
      <c r="AL393" s="590"/>
      <c r="AM393" s="590"/>
    </row>
    <row r="394" spans="1:39" s="158" customFormat="1" ht="11.25" customHeight="1">
      <c r="A394" s="782"/>
      <c r="B394" s="621"/>
      <c r="C394" s="621"/>
      <c r="D394" s="621"/>
      <c r="E394" s="621"/>
      <c r="F394" s="621"/>
      <c r="G394" s="621"/>
      <c r="H394" s="621"/>
      <c r="I394" s="621"/>
      <c r="J394" s="621"/>
      <c r="K394" s="621"/>
      <c r="L394" s="621"/>
      <c r="M394" s="621"/>
      <c r="N394" s="621"/>
      <c r="O394" s="621"/>
      <c r="P394" s="621"/>
      <c r="Q394" s="621"/>
      <c r="R394" s="621"/>
      <c r="S394" s="621"/>
      <c r="T394" s="621"/>
      <c r="U394" s="621"/>
      <c r="V394" s="621"/>
      <c r="W394" s="621"/>
      <c r="X394" s="621"/>
      <c r="Y394" s="621"/>
      <c r="Z394" s="621"/>
      <c r="AA394" s="621"/>
      <c r="AB394" s="621"/>
      <c r="AC394" s="621"/>
      <c r="AD394" s="621"/>
      <c r="AE394" s="621"/>
      <c r="AF394" s="621"/>
      <c r="AG394" s="622"/>
      <c r="AH394" s="172"/>
      <c r="AI394" s="609"/>
      <c r="AJ394" s="590"/>
      <c r="AK394" s="590"/>
      <c r="AL394" s="590"/>
      <c r="AM394" s="590"/>
    </row>
    <row r="395" spans="1:39" s="158" customFormat="1" ht="11.25" customHeight="1">
      <c r="A395" s="782"/>
      <c r="B395" s="621"/>
      <c r="C395" s="621"/>
      <c r="D395" s="621"/>
      <c r="E395" s="621"/>
      <c r="F395" s="621"/>
      <c r="G395" s="621"/>
      <c r="H395" s="621"/>
      <c r="I395" s="621"/>
      <c r="J395" s="621"/>
      <c r="K395" s="621"/>
      <c r="L395" s="621"/>
      <c r="M395" s="621"/>
      <c r="N395" s="621"/>
      <c r="O395" s="621"/>
      <c r="P395" s="621"/>
      <c r="Q395" s="621"/>
      <c r="R395" s="621"/>
      <c r="S395" s="621"/>
      <c r="T395" s="621"/>
      <c r="U395" s="621"/>
      <c r="V395" s="621"/>
      <c r="W395" s="621"/>
      <c r="X395" s="621"/>
      <c r="Y395" s="621"/>
      <c r="Z395" s="621"/>
      <c r="AA395" s="621"/>
      <c r="AB395" s="621"/>
      <c r="AC395" s="621"/>
      <c r="AD395" s="621"/>
      <c r="AE395" s="621"/>
      <c r="AF395" s="621"/>
      <c r="AG395" s="622"/>
      <c r="AH395" s="172"/>
      <c r="AI395" s="609"/>
      <c r="AJ395" s="590"/>
      <c r="AK395" s="590"/>
      <c r="AL395" s="590"/>
      <c r="AM395" s="590"/>
    </row>
    <row r="396" spans="1:39" s="158" customFormat="1" ht="11.25" customHeight="1">
      <c r="A396" s="782"/>
      <c r="B396" s="621"/>
      <c r="C396" s="621"/>
      <c r="D396" s="621"/>
      <c r="E396" s="621"/>
      <c r="F396" s="621"/>
      <c r="G396" s="621"/>
      <c r="H396" s="621"/>
      <c r="I396" s="621"/>
      <c r="J396" s="621"/>
      <c r="K396" s="621"/>
      <c r="L396" s="621"/>
      <c r="M396" s="621"/>
      <c r="N396" s="621"/>
      <c r="O396" s="621"/>
      <c r="P396" s="621"/>
      <c r="Q396" s="621"/>
      <c r="R396" s="621"/>
      <c r="S396" s="621"/>
      <c r="T396" s="621"/>
      <c r="U396" s="621"/>
      <c r="V396" s="621"/>
      <c r="W396" s="621"/>
      <c r="X396" s="621"/>
      <c r="Y396" s="621"/>
      <c r="Z396" s="621"/>
      <c r="AA396" s="621"/>
      <c r="AB396" s="621"/>
      <c r="AC396" s="621"/>
      <c r="AD396" s="621"/>
      <c r="AE396" s="621"/>
      <c r="AF396" s="621"/>
      <c r="AG396" s="622"/>
      <c r="AH396" s="172"/>
      <c r="AI396" s="609"/>
      <c r="AJ396" s="590"/>
      <c r="AK396" s="590"/>
      <c r="AL396" s="590"/>
      <c r="AM396" s="590"/>
    </row>
    <row r="397" spans="1:39" s="158" customFormat="1" ht="11.25" customHeight="1">
      <c r="A397" s="782"/>
      <c r="B397" s="621"/>
      <c r="C397" s="621"/>
      <c r="D397" s="621"/>
      <c r="E397" s="621"/>
      <c r="F397" s="621"/>
      <c r="G397" s="621"/>
      <c r="H397" s="621"/>
      <c r="I397" s="621"/>
      <c r="J397" s="621"/>
      <c r="K397" s="621"/>
      <c r="L397" s="621"/>
      <c r="M397" s="621"/>
      <c r="N397" s="621"/>
      <c r="O397" s="621"/>
      <c r="P397" s="621"/>
      <c r="Q397" s="621"/>
      <c r="R397" s="621"/>
      <c r="S397" s="621"/>
      <c r="T397" s="621"/>
      <c r="U397" s="621"/>
      <c r="V397" s="621"/>
      <c r="W397" s="621"/>
      <c r="X397" s="621"/>
      <c r="Y397" s="621"/>
      <c r="Z397" s="621"/>
      <c r="AA397" s="621"/>
      <c r="AB397" s="621"/>
      <c r="AC397" s="621"/>
      <c r="AD397" s="621"/>
      <c r="AE397" s="621"/>
      <c r="AF397" s="621"/>
      <c r="AG397" s="622"/>
      <c r="AH397" s="172"/>
      <c r="AI397" s="609"/>
      <c r="AJ397" s="590"/>
      <c r="AK397" s="590"/>
      <c r="AL397" s="590"/>
      <c r="AM397" s="590"/>
    </row>
    <row r="398" spans="1:39" s="158" customFormat="1" ht="11.25" customHeight="1">
      <c r="A398" s="782"/>
      <c r="B398" s="621"/>
      <c r="C398" s="621"/>
      <c r="D398" s="621"/>
      <c r="E398" s="621"/>
      <c r="F398" s="621"/>
      <c r="G398" s="621"/>
      <c r="H398" s="621"/>
      <c r="I398" s="621"/>
      <c r="J398" s="621"/>
      <c r="K398" s="621"/>
      <c r="L398" s="621"/>
      <c r="M398" s="621"/>
      <c r="N398" s="621"/>
      <c r="O398" s="621"/>
      <c r="P398" s="621"/>
      <c r="Q398" s="621"/>
      <c r="R398" s="621"/>
      <c r="S398" s="621"/>
      <c r="T398" s="621"/>
      <c r="U398" s="621"/>
      <c r="V398" s="621"/>
      <c r="W398" s="621"/>
      <c r="X398" s="621"/>
      <c r="Y398" s="621"/>
      <c r="Z398" s="621"/>
      <c r="AA398" s="621"/>
      <c r="AB398" s="621"/>
      <c r="AC398" s="621"/>
      <c r="AD398" s="621"/>
      <c r="AE398" s="621"/>
      <c r="AF398" s="621"/>
      <c r="AG398" s="622"/>
      <c r="AH398" s="172"/>
      <c r="AI398" s="609"/>
      <c r="AJ398" s="590"/>
      <c r="AK398" s="590"/>
      <c r="AL398" s="590"/>
      <c r="AM398" s="590"/>
    </row>
    <row r="399" spans="1:39" s="158" customFormat="1" ht="11.25" customHeight="1">
      <c r="A399" s="782"/>
      <c r="B399" s="621"/>
      <c r="C399" s="621"/>
      <c r="D399" s="621"/>
      <c r="E399" s="621"/>
      <c r="F399" s="621"/>
      <c r="G399" s="621"/>
      <c r="H399" s="621"/>
      <c r="I399" s="621"/>
      <c r="J399" s="621"/>
      <c r="K399" s="621"/>
      <c r="L399" s="621"/>
      <c r="M399" s="621"/>
      <c r="N399" s="621"/>
      <c r="O399" s="621"/>
      <c r="P399" s="621"/>
      <c r="Q399" s="621"/>
      <c r="R399" s="621"/>
      <c r="S399" s="621"/>
      <c r="T399" s="621"/>
      <c r="U399" s="621"/>
      <c r="V399" s="621"/>
      <c r="W399" s="621"/>
      <c r="X399" s="621"/>
      <c r="Y399" s="621"/>
      <c r="Z399" s="621"/>
      <c r="AA399" s="621"/>
      <c r="AB399" s="621"/>
      <c r="AC399" s="621"/>
      <c r="AD399" s="621"/>
      <c r="AE399" s="621"/>
      <c r="AF399" s="621"/>
      <c r="AG399" s="622"/>
      <c r="AH399" s="172"/>
      <c r="AI399" s="609"/>
      <c r="AJ399" s="590"/>
      <c r="AK399" s="590"/>
      <c r="AL399" s="590"/>
      <c r="AM399" s="590"/>
    </row>
    <row r="400" spans="1:39" s="158" customFormat="1" ht="11.25" customHeight="1">
      <c r="A400" s="782"/>
      <c r="B400" s="621"/>
      <c r="C400" s="621"/>
      <c r="D400" s="621"/>
      <c r="E400" s="621"/>
      <c r="F400" s="621"/>
      <c r="G400" s="621"/>
      <c r="H400" s="621"/>
      <c r="I400" s="621"/>
      <c r="J400" s="621"/>
      <c r="K400" s="621"/>
      <c r="L400" s="621"/>
      <c r="M400" s="621"/>
      <c r="N400" s="621"/>
      <c r="O400" s="621"/>
      <c r="P400" s="621"/>
      <c r="Q400" s="621"/>
      <c r="R400" s="621"/>
      <c r="S400" s="621"/>
      <c r="T400" s="621"/>
      <c r="U400" s="621"/>
      <c r="V400" s="621"/>
      <c r="W400" s="621"/>
      <c r="X400" s="621"/>
      <c r="Y400" s="621"/>
      <c r="Z400" s="621"/>
      <c r="AA400" s="621"/>
      <c r="AB400" s="621"/>
      <c r="AC400" s="621"/>
      <c r="AD400" s="621"/>
      <c r="AE400" s="621"/>
      <c r="AF400" s="621"/>
      <c r="AG400" s="622"/>
      <c r="AH400" s="172"/>
      <c r="AI400" s="609"/>
      <c r="AJ400" s="590"/>
      <c r="AK400" s="590"/>
      <c r="AL400" s="590"/>
      <c r="AM400" s="590"/>
    </row>
    <row r="401" spans="1:39" s="158" customFormat="1" ht="11.25" customHeight="1">
      <c r="A401" s="782"/>
      <c r="B401" s="621"/>
      <c r="C401" s="621"/>
      <c r="D401" s="621"/>
      <c r="E401" s="621"/>
      <c r="F401" s="621"/>
      <c r="G401" s="621"/>
      <c r="H401" s="621"/>
      <c r="I401" s="621"/>
      <c r="J401" s="621"/>
      <c r="K401" s="621"/>
      <c r="L401" s="621"/>
      <c r="M401" s="621"/>
      <c r="N401" s="621"/>
      <c r="O401" s="621"/>
      <c r="P401" s="621"/>
      <c r="Q401" s="621"/>
      <c r="R401" s="621"/>
      <c r="S401" s="621"/>
      <c r="T401" s="621"/>
      <c r="U401" s="621"/>
      <c r="V401" s="621"/>
      <c r="W401" s="621"/>
      <c r="X401" s="621"/>
      <c r="Y401" s="621"/>
      <c r="Z401" s="621"/>
      <c r="AA401" s="621"/>
      <c r="AB401" s="621"/>
      <c r="AC401" s="621"/>
      <c r="AD401" s="621"/>
      <c r="AE401" s="621"/>
      <c r="AF401" s="621"/>
      <c r="AG401" s="622"/>
      <c r="AH401" s="172"/>
      <c r="AI401" s="609"/>
      <c r="AJ401" s="590"/>
      <c r="AK401" s="590"/>
      <c r="AL401" s="590"/>
      <c r="AM401" s="590"/>
    </row>
    <row r="402" spans="1:39" s="158" customFormat="1" ht="11.25" customHeight="1">
      <c r="A402" s="782"/>
      <c r="B402" s="621"/>
      <c r="C402" s="621"/>
      <c r="D402" s="621"/>
      <c r="E402" s="621"/>
      <c r="F402" s="621"/>
      <c r="G402" s="621"/>
      <c r="H402" s="621"/>
      <c r="I402" s="621"/>
      <c r="J402" s="621"/>
      <c r="K402" s="621"/>
      <c r="L402" s="621"/>
      <c r="M402" s="621"/>
      <c r="N402" s="621"/>
      <c r="O402" s="621"/>
      <c r="P402" s="621"/>
      <c r="Q402" s="621"/>
      <c r="R402" s="621"/>
      <c r="S402" s="621"/>
      <c r="T402" s="621"/>
      <c r="U402" s="621"/>
      <c r="V402" s="621"/>
      <c r="W402" s="621"/>
      <c r="X402" s="621"/>
      <c r="Y402" s="621"/>
      <c r="Z402" s="621"/>
      <c r="AA402" s="621"/>
      <c r="AB402" s="621"/>
      <c r="AC402" s="621"/>
      <c r="AD402" s="621"/>
      <c r="AE402" s="621"/>
      <c r="AF402" s="621"/>
      <c r="AG402" s="622"/>
      <c r="AH402" s="172"/>
      <c r="AI402" s="609"/>
      <c r="AJ402" s="590"/>
      <c r="AK402" s="590"/>
      <c r="AL402" s="590"/>
      <c r="AM402" s="590"/>
    </row>
    <row r="403" spans="1:39" s="158" customFormat="1" ht="11.25" customHeight="1">
      <c r="A403" s="783"/>
      <c r="B403" s="624"/>
      <c r="C403" s="624"/>
      <c r="D403" s="624"/>
      <c r="E403" s="624"/>
      <c r="F403" s="624"/>
      <c r="G403" s="624"/>
      <c r="H403" s="624"/>
      <c r="I403" s="624"/>
      <c r="J403" s="624"/>
      <c r="K403" s="624"/>
      <c r="L403" s="624"/>
      <c r="M403" s="624"/>
      <c r="N403" s="624"/>
      <c r="O403" s="624"/>
      <c r="P403" s="624"/>
      <c r="Q403" s="624"/>
      <c r="R403" s="624"/>
      <c r="S403" s="624"/>
      <c r="T403" s="624"/>
      <c r="U403" s="624"/>
      <c r="V403" s="624"/>
      <c r="W403" s="624"/>
      <c r="X403" s="624"/>
      <c r="Y403" s="624"/>
      <c r="Z403" s="624"/>
      <c r="AA403" s="624"/>
      <c r="AB403" s="624"/>
      <c r="AC403" s="624"/>
      <c r="AD403" s="624"/>
      <c r="AE403" s="624"/>
      <c r="AF403" s="624"/>
      <c r="AG403" s="625"/>
      <c r="AH403" s="172"/>
      <c r="AI403" s="609"/>
      <c r="AJ403" s="590"/>
      <c r="AK403" s="590"/>
      <c r="AL403" s="590"/>
      <c r="AM403" s="590"/>
    </row>
    <row r="404" spans="1:39" s="158" customFormat="1" ht="19.5" customHeight="1">
      <c r="A404" s="771" t="s">
        <v>1054</v>
      </c>
      <c r="B404" s="772"/>
      <c r="C404" s="772"/>
      <c r="D404" s="772"/>
      <c r="E404" s="772"/>
      <c r="F404" s="772"/>
      <c r="G404" s="772"/>
      <c r="H404" s="772"/>
      <c r="I404" s="772"/>
      <c r="J404" s="772"/>
      <c r="K404" s="772"/>
      <c r="L404" s="772"/>
      <c r="M404" s="772"/>
      <c r="N404" s="772"/>
      <c r="O404" s="772"/>
      <c r="P404" s="772"/>
      <c r="Q404" s="772"/>
      <c r="R404" s="772"/>
      <c r="S404" s="772"/>
      <c r="T404" s="772"/>
      <c r="U404" s="772"/>
      <c r="V404" s="772"/>
      <c r="W404" s="772"/>
      <c r="X404" s="772"/>
      <c r="Y404" s="772"/>
      <c r="Z404" s="772"/>
      <c r="AA404" s="772"/>
      <c r="AB404" s="772"/>
      <c r="AC404" s="772"/>
      <c r="AD404" s="772"/>
      <c r="AE404" s="772"/>
      <c r="AF404" s="772"/>
      <c r="AG404" s="773"/>
      <c r="AH404" s="171"/>
      <c r="AI404" s="609"/>
      <c r="AJ404" s="590"/>
      <c r="AK404" s="590"/>
      <c r="AL404" s="590"/>
      <c r="AM404" s="590"/>
    </row>
    <row r="405" spans="1:39" s="158" customFormat="1" ht="10.5" customHeight="1">
      <c r="A405" s="781" t="s">
        <v>1101</v>
      </c>
      <c r="B405" s="651"/>
      <c r="C405" s="651"/>
      <c r="D405" s="651"/>
      <c r="E405" s="651"/>
      <c r="F405" s="651"/>
      <c r="G405" s="651"/>
      <c r="H405" s="651"/>
      <c r="I405" s="651"/>
      <c r="J405" s="651"/>
      <c r="K405" s="651"/>
      <c r="L405" s="651"/>
      <c r="M405" s="651"/>
      <c r="N405" s="651"/>
      <c r="O405" s="651"/>
      <c r="P405" s="651"/>
      <c r="Q405" s="651"/>
      <c r="R405" s="651"/>
      <c r="S405" s="651"/>
      <c r="T405" s="651"/>
      <c r="U405" s="651"/>
      <c r="V405" s="651"/>
      <c r="W405" s="651"/>
      <c r="X405" s="651"/>
      <c r="Y405" s="651"/>
      <c r="Z405" s="651"/>
      <c r="AA405" s="651"/>
      <c r="AB405" s="651"/>
      <c r="AC405" s="651"/>
      <c r="AD405" s="651"/>
      <c r="AE405" s="651"/>
      <c r="AF405" s="651"/>
      <c r="AG405" s="652"/>
      <c r="AH405" s="172"/>
      <c r="AI405" s="609"/>
      <c r="AJ405" s="590"/>
      <c r="AK405" s="590"/>
      <c r="AL405" s="590"/>
      <c r="AM405" s="590"/>
    </row>
    <row r="406" spans="1:39" s="158" customFormat="1" ht="10.5" customHeight="1">
      <c r="A406" s="782"/>
      <c r="B406" s="621"/>
      <c r="C406" s="621"/>
      <c r="D406" s="621"/>
      <c r="E406" s="621"/>
      <c r="F406" s="621"/>
      <c r="G406" s="621"/>
      <c r="H406" s="621"/>
      <c r="I406" s="621"/>
      <c r="J406" s="621"/>
      <c r="K406" s="621"/>
      <c r="L406" s="621"/>
      <c r="M406" s="621"/>
      <c r="N406" s="621"/>
      <c r="O406" s="621"/>
      <c r="P406" s="621"/>
      <c r="Q406" s="621"/>
      <c r="R406" s="621"/>
      <c r="S406" s="621"/>
      <c r="T406" s="621"/>
      <c r="U406" s="621"/>
      <c r="V406" s="621"/>
      <c r="W406" s="621"/>
      <c r="X406" s="621"/>
      <c r="Y406" s="621"/>
      <c r="Z406" s="621"/>
      <c r="AA406" s="621"/>
      <c r="AB406" s="621"/>
      <c r="AC406" s="621"/>
      <c r="AD406" s="621"/>
      <c r="AE406" s="621"/>
      <c r="AF406" s="621"/>
      <c r="AG406" s="622"/>
      <c r="AH406" s="172"/>
      <c r="AI406" s="609"/>
      <c r="AJ406" s="590"/>
      <c r="AK406" s="590"/>
      <c r="AL406" s="590"/>
      <c r="AM406" s="590"/>
    </row>
    <row r="407" spans="1:39" s="158" customFormat="1" ht="10.5" customHeight="1">
      <c r="A407" s="782"/>
      <c r="B407" s="621"/>
      <c r="C407" s="621"/>
      <c r="D407" s="621"/>
      <c r="E407" s="621"/>
      <c r="F407" s="621"/>
      <c r="G407" s="621"/>
      <c r="H407" s="621"/>
      <c r="I407" s="621"/>
      <c r="J407" s="621"/>
      <c r="K407" s="621"/>
      <c r="L407" s="621"/>
      <c r="M407" s="621"/>
      <c r="N407" s="621"/>
      <c r="O407" s="621"/>
      <c r="P407" s="621"/>
      <c r="Q407" s="621"/>
      <c r="R407" s="621"/>
      <c r="S407" s="621"/>
      <c r="T407" s="621"/>
      <c r="U407" s="621"/>
      <c r="V407" s="621"/>
      <c r="W407" s="621"/>
      <c r="X407" s="621"/>
      <c r="Y407" s="621"/>
      <c r="Z407" s="621"/>
      <c r="AA407" s="621"/>
      <c r="AB407" s="621"/>
      <c r="AC407" s="621"/>
      <c r="AD407" s="621"/>
      <c r="AE407" s="621"/>
      <c r="AF407" s="621"/>
      <c r="AG407" s="622"/>
      <c r="AH407" s="172"/>
      <c r="AI407" s="609"/>
      <c r="AJ407" s="590"/>
      <c r="AK407" s="590"/>
      <c r="AL407" s="590"/>
      <c r="AM407" s="590"/>
    </row>
    <row r="408" spans="1:39" s="158" customFormat="1" ht="10.5" customHeight="1">
      <c r="A408" s="782"/>
      <c r="B408" s="621"/>
      <c r="C408" s="621"/>
      <c r="D408" s="621"/>
      <c r="E408" s="621"/>
      <c r="F408" s="621"/>
      <c r="G408" s="621"/>
      <c r="H408" s="621"/>
      <c r="I408" s="621"/>
      <c r="J408" s="621"/>
      <c r="K408" s="621"/>
      <c r="L408" s="621"/>
      <c r="M408" s="621"/>
      <c r="N408" s="621"/>
      <c r="O408" s="621"/>
      <c r="P408" s="621"/>
      <c r="Q408" s="621"/>
      <c r="R408" s="621"/>
      <c r="S408" s="621"/>
      <c r="T408" s="621"/>
      <c r="U408" s="621"/>
      <c r="V408" s="621"/>
      <c r="W408" s="621"/>
      <c r="X408" s="621"/>
      <c r="Y408" s="621"/>
      <c r="Z408" s="621"/>
      <c r="AA408" s="621"/>
      <c r="AB408" s="621"/>
      <c r="AC408" s="621"/>
      <c r="AD408" s="621"/>
      <c r="AE408" s="621"/>
      <c r="AF408" s="621"/>
      <c r="AG408" s="622"/>
      <c r="AH408" s="172"/>
      <c r="AI408" s="609"/>
      <c r="AJ408" s="590"/>
      <c r="AK408" s="590"/>
      <c r="AL408" s="590"/>
      <c r="AM408" s="590"/>
    </row>
    <row r="409" spans="1:39" s="158" customFormat="1" ht="10.5" customHeight="1">
      <c r="A409" s="782"/>
      <c r="B409" s="621"/>
      <c r="C409" s="621"/>
      <c r="D409" s="621"/>
      <c r="E409" s="621"/>
      <c r="F409" s="621"/>
      <c r="G409" s="621"/>
      <c r="H409" s="621"/>
      <c r="I409" s="621"/>
      <c r="J409" s="621"/>
      <c r="K409" s="621"/>
      <c r="L409" s="621"/>
      <c r="M409" s="621"/>
      <c r="N409" s="621"/>
      <c r="O409" s="621"/>
      <c r="P409" s="621"/>
      <c r="Q409" s="621"/>
      <c r="R409" s="621"/>
      <c r="S409" s="621"/>
      <c r="T409" s="621"/>
      <c r="U409" s="621"/>
      <c r="V409" s="621"/>
      <c r="W409" s="621"/>
      <c r="X409" s="621"/>
      <c r="Y409" s="621"/>
      <c r="Z409" s="621"/>
      <c r="AA409" s="621"/>
      <c r="AB409" s="621"/>
      <c r="AC409" s="621"/>
      <c r="AD409" s="621"/>
      <c r="AE409" s="621"/>
      <c r="AF409" s="621"/>
      <c r="AG409" s="622"/>
      <c r="AH409" s="172"/>
      <c r="AI409" s="609"/>
      <c r="AJ409" s="590"/>
      <c r="AK409" s="590"/>
      <c r="AL409" s="590"/>
      <c r="AM409" s="590"/>
    </row>
    <row r="410" spans="1:39" s="158" customFormat="1" ht="10.5" customHeight="1">
      <c r="A410" s="782"/>
      <c r="B410" s="621"/>
      <c r="C410" s="621"/>
      <c r="D410" s="621"/>
      <c r="E410" s="621"/>
      <c r="F410" s="621"/>
      <c r="G410" s="621"/>
      <c r="H410" s="621"/>
      <c r="I410" s="621"/>
      <c r="J410" s="621"/>
      <c r="K410" s="621"/>
      <c r="L410" s="621"/>
      <c r="M410" s="621"/>
      <c r="N410" s="621"/>
      <c r="O410" s="621"/>
      <c r="P410" s="621"/>
      <c r="Q410" s="621"/>
      <c r="R410" s="621"/>
      <c r="S410" s="621"/>
      <c r="T410" s="621"/>
      <c r="U410" s="621"/>
      <c r="V410" s="621"/>
      <c r="W410" s="621"/>
      <c r="X410" s="621"/>
      <c r="Y410" s="621"/>
      <c r="Z410" s="621"/>
      <c r="AA410" s="621"/>
      <c r="AB410" s="621"/>
      <c r="AC410" s="621"/>
      <c r="AD410" s="621"/>
      <c r="AE410" s="621"/>
      <c r="AF410" s="621"/>
      <c r="AG410" s="622"/>
      <c r="AH410" s="172"/>
      <c r="AI410" s="609"/>
      <c r="AJ410" s="590"/>
      <c r="AK410" s="590"/>
      <c r="AL410" s="590"/>
      <c r="AM410" s="590"/>
    </row>
    <row r="411" spans="1:39" s="158" customFormat="1" ht="10.5" customHeight="1">
      <c r="A411" s="782"/>
      <c r="B411" s="621"/>
      <c r="C411" s="621"/>
      <c r="D411" s="621"/>
      <c r="E411" s="621"/>
      <c r="F411" s="621"/>
      <c r="G411" s="621"/>
      <c r="H411" s="621"/>
      <c r="I411" s="621"/>
      <c r="J411" s="621"/>
      <c r="K411" s="621"/>
      <c r="L411" s="621"/>
      <c r="M411" s="621"/>
      <c r="N411" s="621"/>
      <c r="O411" s="621"/>
      <c r="P411" s="621"/>
      <c r="Q411" s="621"/>
      <c r="R411" s="621"/>
      <c r="S411" s="621"/>
      <c r="T411" s="621"/>
      <c r="U411" s="621"/>
      <c r="V411" s="621"/>
      <c r="W411" s="621"/>
      <c r="X411" s="621"/>
      <c r="Y411" s="621"/>
      <c r="Z411" s="621"/>
      <c r="AA411" s="621"/>
      <c r="AB411" s="621"/>
      <c r="AC411" s="621"/>
      <c r="AD411" s="621"/>
      <c r="AE411" s="621"/>
      <c r="AF411" s="621"/>
      <c r="AG411" s="622"/>
      <c r="AH411" s="172"/>
      <c r="AI411" s="609"/>
      <c r="AJ411" s="590"/>
      <c r="AK411" s="590"/>
      <c r="AL411" s="590"/>
      <c r="AM411" s="590"/>
    </row>
    <row r="412" spans="1:39" s="158" customFormat="1" ht="10.5" customHeight="1">
      <c r="A412" s="782"/>
      <c r="B412" s="621"/>
      <c r="C412" s="621"/>
      <c r="D412" s="621"/>
      <c r="E412" s="621"/>
      <c r="F412" s="621"/>
      <c r="G412" s="621"/>
      <c r="H412" s="621"/>
      <c r="I412" s="621"/>
      <c r="J412" s="621"/>
      <c r="K412" s="621"/>
      <c r="L412" s="621"/>
      <c r="M412" s="621"/>
      <c r="N412" s="621"/>
      <c r="O412" s="621"/>
      <c r="P412" s="621"/>
      <c r="Q412" s="621"/>
      <c r="R412" s="621"/>
      <c r="S412" s="621"/>
      <c r="T412" s="621"/>
      <c r="U412" s="621"/>
      <c r="V412" s="621"/>
      <c r="W412" s="621"/>
      <c r="X412" s="621"/>
      <c r="Y412" s="621"/>
      <c r="Z412" s="621"/>
      <c r="AA412" s="621"/>
      <c r="AB412" s="621"/>
      <c r="AC412" s="621"/>
      <c r="AD412" s="621"/>
      <c r="AE412" s="621"/>
      <c r="AF412" s="621"/>
      <c r="AG412" s="622"/>
      <c r="AH412" s="172"/>
      <c r="AI412" s="609"/>
      <c r="AJ412" s="590"/>
      <c r="AK412" s="590"/>
      <c r="AL412" s="590"/>
      <c r="AM412" s="590"/>
    </row>
    <row r="413" spans="1:39" s="158" customFormat="1" ht="10.5" customHeight="1">
      <c r="A413" s="782"/>
      <c r="B413" s="621"/>
      <c r="C413" s="621"/>
      <c r="D413" s="621"/>
      <c r="E413" s="621"/>
      <c r="F413" s="621"/>
      <c r="G413" s="621"/>
      <c r="H413" s="621"/>
      <c r="I413" s="621"/>
      <c r="J413" s="621"/>
      <c r="K413" s="621"/>
      <c r="L413" s="621"/>
      <c r="M413" s="621"/>
      <c r="N413" s="621"/>
      <c r="O413" s="621"/>
      <c r="P413" s="621"/>
      <c r="Q413" s="621"/>
      <c r="R413" s="621"/>
      <c r="S413" s="621"/>
      <c r="T413" s="621"/>
      <c r="U413" s="621"/>
      <c r="V413" s="621"/>
      <c r="W413" s="621"/>
      <c r="X413" s="621"/>
      <c r="Y413" s="621"/>
      <c r="Z413" s="621"/>
      <c r="AA413" s="621"/>
      <c r="AB413" s="621"/>
      <c r="AC413" s="621"/>
      <c r="AD413" s="621"/>
      <c r="AE413" s="621"/>
      <c r="AF413" s="621"/>
      <c r="AG413" s="622"/>
      <c r="AH413" s="172"/>
      <c r="AI413" s="609"/>
      <c r="AJ413" s="590"/>
      <c r="AK413" s="590"/>
      <c r="AL413" s="590"/>
      <c r="AM413" s="590"/>
    </row>
    <row r="414" spans="1:39" s="158" customFormat="1" ht="10.5" customHeight="1">
      <c r="A414" s="782"/>
      <c r="B414" s="621"/>
      <c r="C414" s="621"/>
      <c r="D414" s="621"/>
      <c r="E414" s="621"/>
      <c r="F414" s="621"/>
      <c r="G414" s="621"/>
      <c r="H414" s="621"/>
      <c r="I414" s="621"/>
      <c r="J414" s="621"/>
      <c r="K414" s="621"/>
      <c r="L414" s="621"/>
      <c r="M414" s="621"/>
      <c r="N414" s="621"/>
      <c r="O414" s="621"/>
      <c r="P414" s="621"/>
      <c r="Q414" s="621"/>
      <c r="R414" s="621"/>
      <c r="S414" s="621"/>
      <c r="T414" s="621"/>
      <c r="U414" s="621"/>
      <c r="V414" s="621"/>
      <c r="W414" s="621"/>
      <c r="X414" s="621"/>
      <c r="Y414" s="621"/>
      <c r="Z414" s="621"/>
      <c r="AA414" s="621"/>
      <c r="AB414" s="621"/>
      <c r="AC414" s="621"/>
      <c r="AD414" s="621"/>
      <c r="AE414" s="621"/>
      <c r="AF414" s="621"/>
      <c r="AG414" s="622"/>
      <c r="AH414" s="172"/>
      <c r="AI414" s="609"/>
      <c r="AJ414" s="590"/>
      <c r="AK414" s="590"/>
      <c r="AL414" s="590"/>
      <c r="AM414" s="590"/>
    </row>
    <row r="415" spans="1:39" s="158" customFormat="1" ht="10.5" customHeight="1">
      <c r="A415" s="782"/>
      <c r="B415" s="621"/>
      <c r="C415" s="621"/>
      <c r="D415" s="621"/>
      <c r="E415" s="621"/>
      <c r="F415" s="621"/>
      <c r="G415" s="621"/>
      <c r="H415" s="621"/>
      <c r="I415" s="621"/>
      <c r="J415" s="621"/>
      <c r="K415" s="621"/>
      <c r="L415" s="621"/>
      <c r="M415" s="621"/>
      <c r="N415" s="621"/>
      <c r="O415" s="621"/>
      <c r="P415" s="621"/>
      <c r="Q415" s="621"/>
      <c r="R415" s="621"/>
      <c r="S415" s="621"/>
      <c r="T415" s="621"/>
      <c r="U415" s="621"/>
      <c r="V415" s="621"/>
      <c r="W415" s="621"/>
      <c r="X415" s="621"/>
      <c r="Y415" s="621"/>
      <c r="Z415" s="621"/>
      <c r="AA415" s="621"/>
      <c r="AB415" s="621"/>
      <c r="AC415" s="621"/>
      <c r="AD415" s="621"/>
      <c r="AE415" s="621"/>
      <c r="AF415" s="621"/>
      <c r="AG415" s="622"/>
      <c r="AH415" s="172"/>
      <c r="AI415" s="609"/>
      <c r="AJ415" s="590"/>
      <c r="AK415" s="590"/>
      <c r="AL415" s="590"/>
      <c r="AM415" s="590"/>
    </row>
    <row r="416" spans="1:39" s="158" customFormat="1" ht="10.5" customHeight="1">
      <c r="A416" s="783"/>
      <c r="B416" s="624"/>
      <c r="C416" s="624"/>
      <c r="D416" s="624"/>
      <c r="E416" s="624"/>
      <c r="F416" s="624"/>
      <c r="G416" s="624"/>
      <c r="H416" s="624"/>
      <c r="I416" s="624"/>
      <c r="J416" s="624"/>
      <c r="K416" s="624"/>
      <c r="L416" s="624"/>
      <c r="M416" s="624"/>
      <c r="N416" s="624"/>
      <c r="O416" s="624"/>
      <c r="P416" s="624"/>
      <c r="Q416" s="624"/>
      <c r="R416" s="624"/>
      <c r="S416" s="624"/>
      <c r="T416" s="624"/>
      <c r="U416" s="624"/>
      <c r="V416" s="624"/>
      <c r="W416" s="624"/>
      <c r="X416" s="624"/>
      <c r="Y416" s="624"/>
      <c r="Z416" s="624"/>
      <c r="AA416" s="624"/>
      <c r="AB416" s="624"/>
      <c r="AC416" s="624"/>
      <c r="AD416" s="624"/>
      <c r="AE416" s="624"/>
      <c r="AF416" s="624"/>
      <c r="AG416" s="625"/>
      <c r="AH416" s="172"/>
      <c r="AI416" s="609"/>
      <c r="AJ416" s="590"/>
      <c r="AK416" s="590"/>
      <c r="AL416" s="590"/>
      <c r="AM416" s="590"/>
    </row>
    <row r="417" spans="1:39" s="158" customFormat="1" ht="19.5" customHeight="1">
      <c r="A417" s="771" t="s">
        <v>1043</v>
      </c>
      <c r="B417" s="772"/>
      <c r="C417" s="772"/>
      <c r="D417" s="772"/>
      <c r="E417" s="772"/>
      <c r="F417" s="772"/>
      <c r="G417" s="772"/>
      <c r="H417" s="772"/>
      <c r="I417" s="772"/>
      <c r="J417" s="772"/>
      <c r="K417" s="772"/>
      <c r="L417" s="772"/>
      <c r="M417" s="772"/>
      <c r="N417" s="772"/>
      <c r="O417" s="772"/>
      <c r="P417" s="772"/>
      <c r="Q417" s="772"/>
      <c r="R417" s="772"/>
      <c r="S417" s="772"/>
      <c r="T417" s="772"/>
      <c r="U417" s="772"/>
      <c r="V417" s="772"/>
      <c r="W417" s="772"/>
      <c r="X417" s="772"/>
      <c r="Y417" s="772"/>
      <c r="Z417" s="772"/>
      <c r="AA417" s="772"/>
      <c r="AB417" s="772"/>
      <c r="AC417" s="772"/>
      <c r="AD417" s="772"/>
      <c r="AE417" s="772"/>
      <c r="AF417" s="772"/>
      <c r="AG417" s="773"/>
      <c r="AH417" s="171"/>
      <c r="AI417" s="609"/>
      <c r="AJ417" s="590"/>
      <c r="AK417" s="590"/>
      <c r="AL417" s="590"/>
      <c r="AM417" s="590"/>
    </row>
    <row r="418" spans="1:39" s="158" customFormat="1" ht="53.25" customHeight="1">
      <c r="A418" s="369" t="s">
        <v>1107</v>
      </c>
      <c r="B418" s="769"/>
      <c r="C418" s="769"/>
      <c r="D418" s="769"/>
      <c r="E418" s="769"/>
      <c r="F418" s="769"/>
      <c r="G418" s="769"/>
      <c r="H418" s="769"/>
      <c r="I418" s="769"/>
      <c r="J418" s="769"/>
      <c r="K418" s="769"/>
      <c r="L418" s="769"/>
      <c r="M418" s="769"/>
      <c r="N418" s="769"/>
      <c r="O418" s="769"/>
      <c r="P418" s="769"/>
      <c r="Q418" s="769"/>
      <c r="R418" s="769"/>
      <c r="S418" s="769"/>
      <c r="T418" s="769"/>
      <c r="U418" s="769"/>
      <c r="V418" s="769"/>
      <c r="W418" s="769"/>
      <c r="X418" s="769"/>
      <c r="Y418" s="769"/>
      <c r="Z418" s="769"/>
      <c r="AA418" s="769"/>
      <c r="AB418" s="769"/>
      <c r="AC418" s="769"/>
      <c r="AD418" s="769"/>
      <c r="AE418" s="769"/>
      <c r="AF418" s="769"/>
      <c r="AG418" s="770"/>
      <c r="AH418" s="172"/>
      <c r="AI418" s="609"/>
      <c r="AJ418" s="590"/>
      <c r="AK418" s="590"/>
      <c r="AL418" s="590"/>
      <c r="AM418" s="590"/>
    </row>
    <row r="419" spans="1:39" s="158" customFormat="1" ht="15">
      <c r="A419" s="697"/>
      <c r="B419" s="697"/>
      <c r="C419" s="697"/>
      <c r="D419" s="697"/>
      <c r="E419" s="697"/>
      <c r="F419" s="697"/>
      <c r="G419" s="697"/>
      <c r="H419" s="697"/>
      <c r="I419" s="697"/>
      <c r="J419" s="697"/>
      <c r="K419" s="697"/>
      <c r="L419" s="697"/>
      <c r="M419" s="697"/>
      <c r="N419" s="697"/>
      <c r="O419" s="697"/>
      <c r="P419" s="697"/>
      <c r="Q419" s="697"/>
      <c r="R419" s="697"/>
      <c r="S419" s="697"/>
      <c r="T419" s="697"/>
      <c r="U419" s="697"/>
      <c r="V419" s="697"/>
      <c r="W419" s="697"/>
      <c r="X419" s="697"/>
      <c r="Y419" s="697"/>
      <c r="Z419" s="697"/>
      <c r="AA419" s="697"/>
      <c r="AB419" s="697"/>
      <c r="AC419" s="697"/>
      <c r="AD419" s="697"/>
      <c r="AE419" s="697"/>
      <c r="AF419" s="697"/>
      <c r="AG419" s="697"/>
      <c r="AH419" s="393"/>
      <c r="AI419" s="607"/>
      <c r="AJ419" s="608"/>
      <c r="AK419" s="608"/>
      <c r="AL419" s="609"/>
      <c r="AM419" s="399"/>
    </row>
    <row r="420" spans="1:39" s="158" customFormat="1" ht="19.5" customHeight="1">
      <c r="A420" s="771" t="s">
        <v>1036</v>
      </c>
      <c r="B420" s="772"/>
      <c r="C420" s="772"/>
      <c r="D420" s="772"/>
      <c r="E420" s="772"/>
      <c r="F420" s="772"/>
      <c r="G420" s="772"/>
      <c r="H420" s="772"/>
      <c r="I420" s="772"/>
      <c r="J420" s="772"/>
      <c r="K420" s="772"/>
      <c r="L420" s="772"/>
      <c r="M420" s="772"/>
      <c r="N420" s="772"/>
      <c r="O420" s="772"/>
      <c r="P420" s="773"/>
      <c r="Q420" s="772" t="s">
        <v>1037</v>
      </c>
      <c r="R420" s="772"/>
      <c r="S420" s="772"/>
      <c r="T420" s="772"/>
      <c r="U420" s="772"/>
      <c r="V420" s="772"/>
      <c r="W420" s="772"/>
      <c r="X420" s="772"/>
      <c r="Y420" s="772"/>
      <c r="Z420" s="772"/>
      <c r="AA420" s="772"/>
      <c r="AB420" s="772"/>
      <c r="AC420" s="772"/>
      <c r="AD420" s="772"/>
      <c r="AE420" s="772"/>
      <c r="AF420" s="772"/>
      <c r="AG420" s="773"/>
      <c r="AH420" s="171"/>
      <c r="AI420" s="596"/>
      <c r="AJ420" s="591"/>
      <c r="AK420" s="591"/>
      <c r="AL420" s="591"/>
      <c r="AM420" s="591"/>
    </row>
    <row r="421" spans="1:39" s="158" customFormat="1" ht="19.5" customHeight="1">
      <c r="A421" s="369" t="s">
        <v>1097</v>
      </c>
      <c r="B421" s="769"/>
      <c r="C421" s="769"/>
      <c r="D421" s="769"/>
      <c r="E421" s="769"/>
      <c r="F421" s="769"/>
      <c r="G421" s="769"/>
      <c r="H421" s="769"/>
      <c r="I421" s="769"/>
      <c r="J421" s="769"/>
      <c r="K421" s="769"/>
      <c r="L421" s="769"/>
      <c r="M421" s="769"/>
      <c r="N421" s="769"/>
      <c r="O421" s="769"/>
      <c r="P421" s="770"/>
      <c r="Q421" s="370" t="s">
        <v>1098</v>
      </c>
      <c r="R421" s="769"/>
      <c r="S421" s="769"/>
      <c r="T421" s="769"/>
      <c r="U421" s="769"/>
      <c r="V421" s="769"/>
      <c r="W421" s="769"/>
      <c r="X421" s="769"/>
      <c r="Y421" s="769"/>
      <c r="Z421" s="769"/>
      <c r="AA421" s="769"/>
      <c r="AB421" s="769"/>
      <c r="AC421" s="769"/>
      <c r="AD421" s="769"/>
      <c r="AE421" s="769"/>
      <c r="AF421" s="769"/>
      <c r="AG421" s="770"/>
      <c r="AH421" s="172"/>
      <c r="AI421" s="602"/>
      <c r="AJ421" s="593"/>
      <c r="AK421" s="593"/>
      <c r="AL421" s="593"/>
      <c r="AM421" s="593"/>
    </row>
    <row r="422" spans="1:39" s="158" customFormat="1" ht="19.5" customHeight="1">
      <c r="A422" s="771" t="s">
        <v>1051</v>
      </c>
      <c r="B422" s="772"/>
      <c r="C422" s="772"/>
      <c r="D422" s="772"/>
      <c r="E422" s="772"/>
      <c r="F422" s="772"/>
      <c r="G422" s="772"/>
      <c r="H422" s="772"/>
      <c r="I422" s="772"/>
      <c r="J422" s="772"/>
      <c r="K422" s="772"/>
      <c r="L422" s="772"/>
      <c r="M422" s="772"/>
      <c r="N422" s="772"/>
      <c r="O422" s="772"/>
      <c r="P422" s="772"/>
      <c r="Q422" s="772"/>
      <c r="R422" s="772"/>
      <c r="S422" s="772"/>
      <c r="T422" s="772"/>
      <c r="U422" s="772"/>
      <c r="V422" s="772"/>
      <c r="W422" s="772"/>
      <c r="X422" s="772"/>
      <c r="Y422" s="772"/>
      <c r="Z422" s="772"/>
      <c r="AA422" s="772"/>
      <c r="AB422" s="772"/>
      <c r="AC422" s="772"/>
      <c r="AD422" s="772"/>
      <c r="AE422" s="772"/>
      <c r="AF422" s="772"/>
      <c r="AG422" s="773"/>
      <c r="AH422" s="171"/>
      <c r="AI422" s="609"/>
      <c r="AJ422" s="590"/>
      <c r="AK422" s="590"/>
      <c r="AL422" s="590"/>
      <c r="AM422" s="590"/>
    </row>
    <row r="423" spans="1:39" s="158" customFormat="1" ht="9.75" customHeight="1">
      <c r="A423" s="781" t="s">
        <v>1099</v>
      </c>
      <c r="B423" s="651"/>
      <c r="C423" s="651"/>
      <c r="D423" s="651"/>
      <c r="E423" s="651"/>
      <c r="F423" s="651"/>
      <c r="G423" s="651"/>
      <c r="H423" s="651"/>
      <c r="I423" s="651"/>
      <c r="J423" s="651"/>
      <c r="K423" s="651"/>
      <c r="L423" s="651"/>
      <c r="M423" s="651"/>
      <c r="N423" s="651"/>
      <c r="O423" s="651"/>
      <c r="P423" s="651"/>
      <c r="Q423" s="651"/>
      <c r="R423" s="651"/>
      <c r="S423" s="651"/>
      <c r="T423" s="651"/>
      <c r="U423" s="651"/>
      <c r="V423" s="651"/>
      <c r="W423" s="651"/>
      <c r="X423" s="651"/>
      <c r="Y423" s="651"/>
      <c r="Z423" s="651"/>
      <c r="AA423" s="651"/>
      <c r="AB423" s="651"/>
      <c r="AC423" s="651"/>
      <c r="AD423" s="651"/>
      <c r="AE423" s="651"/>
      <c r="AF423" s="651"/>
      <c r="AG423" s="652"/>
      <c r="AH423" s="172"/>
      <c r="AI423" s="609"/>
      <c r="AJ423" s="590"/>
      <c r="AK423" s="590"/>
      <c r="AL423" s="590"/>
      <c r="AM423" s="590"/>
    </row>
    <row r="424" spans="1:39" s="158" customFormat="1" ht="9.75" customHeight="1">
      <c r="A424" s="782"/>
      <c r="B424" s="621"/>
      <c r="C424" s="621"/>
      <c r="D424" s="621"/>
      <c r="E424" s="621"/>
      <c r="F424" s="621"/>
      <c r="G424" s="621"/>
      <c r="H424" s="621"/>
      <c r="I424" s="621"/>
      <c r="J424" s="621"/>
      <c r="K424" s="621"/>
      <c r="L424" s="621"/>
      <c r="M424" s="621"/>
      <c r="N424" s="621"/>
      <c r="O424" s="621"/>
      <c r="P424" s="621"/>
      <c r="Q424" s="621"/>
      <c r="R424" s="621"/>
      <c r="S424" s="621"/>
      <c r="T424" s="621"/>
      <c r="U424" s="621"/>
      <c r="V424" s="621"/>
      <c r="W424" s="621"/>
      <c r="X424" s="621"/>
      <c r="Y424" s="621"/>
      <c r="Z424" s="621"/>
      <c r="AA424" s="621"/>
      <c r="AB424" s="621"/>
      <c r="AC424" s="621"/>
      <c r="AD424" s="621"/>
      <c r="AE424" s="621"/>
      <c r="AF424" s="621"/>
      <c r="AG424" s="622"/>
      <c r="AH424" s="172"/>
      <c r="AI424" s="609"/>
      <c r="AJ424" s="590"/>
      <c r="AK424" s="590"/>
      <c r="AL424" s="590"/>
      <c r="AM424" s="590"/>
    </row>
    <row r="425" spans="1:39" s="158" customFormat="1" ht="9.75" customHeight="1">
      <c r="A425" s="782"/>
      <c r="B425" s="621"/>
      <c r="C425" s="621"/>
      <c r="D425" s="621"/>
      <c r="E425" s="621"/>
      <c r="F425" s="621"/>
      <c r="G425" s="621"/>
      <c r="H425" s="621"/>
      <c r="I425" s="621"/>
      <c r="J425" s="621"/>
      <c r="K425" s="621"/>
      <c r="L425" s="621"/>
      <c r="M425" s="621"/>
      <c r="N425" s="621"/>
      <c r="O425" s="621"/>
      <c r="P425" s="621"/>
      <c r="Q425" s="621"/>
      <c r="R425" s="621"/>
      <c r="S425" s="621"/>
      <c r="T425" s="621"/>
      <c r="U425" s="621"/>
      <c r="V425" s="621"/>
      <c r="W425" s="621"/>
      <c r="X425" s="621"/>
      <c r="Y425" s="621"/>
      <c r="Z425" s="621"/>
      <c r="AA425" s="621"/>
      <c r="AB425" s="621"/>
      <c r="AC425" s="621"/>
      <c r="AD425" s="621"/>
      <c r="AE425" s="621"/>
      <c r="AF425" s="621"/>
      <c r="AG425" s="622"/>
      <c r="AH425" s="172"/>
      <c r="AI425" s="609"/>
      <c r="AJ425" s="590"/>
      <c r="AK425" s="590"/>
      <c r="AL425" s="590"/>
      <c r="AM425" s="590"/>
    </row>
    <row r="426" spans="1:39" s="158" customFormat="1" ht="9.75" customHeight="1">
      <c r="A426" s="782"/>
      <c r="B426" s="621"/>
      <c r="C426" s="621"/>
      <c r="D426" s="621"/>
      <c r="E426" s="621"/>
      <c r="F426" s="621"/>
      <c r="G426" s="621"/>
      <c r="H426" s="621"/>
      <c r="I426" s="621"/>
      <c r="J426" s="621"/>
      <c r="K426" s="621"/>
      <c r="L426" s="621"/>
      <c r="M426" s="621"/>
      <c r="N426" s="621"/>
      <c r="O426" s="621"/>
      <c r="P426" s="621"/>
      <c r="Q426" s="621"/>
      <c r="R426" s="621"/>
      <c r="S426" s="621"/>
      <c r="T426" s="621"/>
      <c r="U426" s="621"/>
      <c r="V426" s="621"/>
      <c r="W426" s="621"/>
      <c r="X426" s="621"/>
      <c r="Y426" s="621"/>
      <c r="Z426" s="621"/>
      <c r="AA426" s="621"/>
      <c r="AB426" s="621"/>
      <c r="AC426" s="621"/>
      <c r="AD426" s="621"/>
      <c r="AE426" s="621"/>
      <c r="AF426" s="621"/>
      <c r="AG426" s="622"/>
      <c r="AH426" s="172"/>
      <c r="AI426" s="609"/>
      <c r="AJ426" s="590"/>
      <c r="AK426" s="590"/>
      <c r="AL426" s="590"/>
      <c r="AM426" s="590"/>
    </row>
    <row r="427" spans="1:39" s="158" customFormat="1" ht="9.75" customHeight="1">
      <c r="A427" s="782"/>
      <c r="B427" s="621"/>
      <c r="C427" s="621"/>
      <c r="D427" s="621"/>
      <c r="E427" s="621"/>
      <c r="F427" s="621"/>
      <c r="G427" s="621"/>
      <c r="H427" s="621"/>
      <c r="I427" s="621"/>
      <c r="J427" s="621"/>
      <c r="K427" s="621"/>
      <c r="L427" s="621"/>
      <c r="M427" s="621"/>
      <c r="N427" s="621"/>
      <c r="O427" s="621"/>
      <c r="P427" s="621"/>
      <c r="Q427" s="621"/>
      <c r="R427" s="621"/>
      <c r="S427" s="621"/>
      <c r="T427" s="621"/>
      <c r="U427" s="621"/>
      <c r="V427" s="621"/>
      <c r="W427" s="621"/>
      <c r="X427" s="621"/>
      <c r="Y427" s="621"/>
      <c r="Z427" s="621"/>
      <c r="AA427" s="621"/>
      <c r="AB427" s="621"/>
      <c r="AC427" s="621"/>
      <c r="AD427" s="621"/>
      <c r="AE427" s="621"/>
      <c r="AF427" s="621"/>
      <c r="AG427" s="622"/>
      <c r="AH427" s="172"/>
      <c r="AI427" s="609"/>
      <c r="AJ427" s="590"/>
      <c r="AK427" s="590"/>
      <c r="AL427" s="590"/>
      <c r="AM427" s="590"/>
    </row>
    <row r="428" spans="1:39" s="158" customFormat="1" ht="9.75" customHeight="1">
      <c r="A428" s="782"/>
      <c r="B428" s="621"/>
      <c r="C428" s="621"/>
      <c r="D428" s="621"/>
      <c r="E428" s="621"/>
      <c r="F428" s="621"/>
      <c r="G428" s="621"/>
      <c r="H428" s="621"/>
      <c r="I428" s="621"/>
      <c r="J428" s="621"/>
      <c r="K428" s="621"/>
      <c r="L428" s="621"/>
      <c r="M428" s="621"/>
      <c r="N428" s="621"/>
      <c r="O428" s="621"/>
      <c r="P428" s="621"/>
      <c r="Q428" s="621"/>
      <c r="R428" s="621"/>
      <c r="S428" s="621"/>
      <c r="T428" s="621"/>
      <c r="U428" s="621"/>
      <c r="V428" s="621"/>
      <c r="W428" s="621"/>
      <c r="X428" s="621"/>
      <c r="Y428" s="621"/>
      <c r="Z428" s="621"/>
      <c r="AA428" s="621"/>
      <c r="AB428" s="621"/>
      <c r="AC428" s="621"/>
      <c r="AD428" s="621"/>
      <c r="AE428" s="621"/>
      <c r="AF428" s="621"/>
      <c r="AG428" s="622"/>
      <c r="AH428" s="172"/>
      <c r="AI428" s="609"/>
      <c r="AJ428" s="590"/>
      <c r="AK428" s="590"/>
      <c r="AL428" s="590"/>
      <c r="AM428" s="590"/>
    </row>
    <row r="429" spans="1:39" s="158" customFormat="1" ht="9.75" customHeight="1">
      <c r="A429" s="782"/>
      <c r="B429" s="621"/>
      <c r="C429" s="621"/>
      <c r="D429" s="621"/>
      <c r="E429" s="621"/>
      <c r="F429" s="621"/>
      <c r="G429" s="621"/>
      <c r="H429" s="621"/>
      <c r="I429" s="621"/>
      <c r="J429" s="621"/>
      <c r="K429" s="621"/>
      <c r="L429" s="621"/>
      <c r="M429" s="621"/>
      <c r="N429" s="621"/>
      <c r="O429" s="621"/>
      <c r="P429" s="621"/>
      <c r="Q429" s="621"/>
      <c r="R429" s="621"/>
      <c r="S429" s="621"/>
      <c r="T429" s="621"/>
      <c r="U429" s="621"/>
      <c r="V429" s="621"/>
      <c r="W429" s="621"/>
      <c r="X429" s="621"/>
      <c r="Y429" s="621"/>
      <c r="Z429" s="621"/>
      <c r="AA429" s="621"/>
      <c r="AB429" s="621"/>
      <c r="AC429" s="621"/>
      <c r="AD429" s="621"/>
      <c r="AE429" s="621"/>
      <c r="AF429" s="621"/>
      <c r="AG429" s="622"/>
      <c r="AH429" s="172"/>
      <c r="AI429" s="609"/>
      <c r="AJ429" s="590"/>
      <c r="AK429" s="590"/>
      <c r="AL429" s="590"/>
      <c r="AM429" s="590"/>
    </row>
    <row r="430" spans="1:39" s="158" customFormat="1" ht="9.75" customHeight="1">
      <c r="A430" s="782"/>
      <c r="B430" s="621"/>
      <c r="C430" s="621"/>
      <c r="D430" s="621"/>
      <c r="E430" s="621"/>
      <c r="F430" s="621"/>
      <c r="G430" s="621"/>
      <c r="H430" s="621"/>
      <c r="I430" s="621"/>
      <c r="J430" s="621"/>
      <c r="K430" s="621"/>
      <c r="L430" s="621"/>
      <c r="M430" s="621"/>
      <c r="N430" s="621"/>
      <c r="O430" s="621"/>
      <c r="P430" s="621"/>
      <c r="Q430" s="621"/>
      <c r="R430" s="621"/>
      <c r="S430" s="621"/>
      <c r="T430" s="621"/>
      <c r="U430" s="621"/>
      <c r="V430" s="621"/>
      <c r="W430" s="621"/>
      <c r="X430" s="621"/>
      <c r="Y430" s="621"/>
      <c r="Z430" s="621"/>
      <c r="AA430" s="621"/>
      <c r="AB430" s="621"/>
      <c r="AC430" s="621"/>
      <c r="AD430" s="621"/>
      <c r="AE430" s="621"/>
      <c r="AF430" s="621"/>
      <c r="AG430" s="622"/>
      <c r="AH430" s="172"/>
      <c r="AI430" s="609"/>
      <c r="AJ430" s="590"/>
      <c r="AK430" s="590"/>
      <c r="AL430" s="590"/>
      <c r="AM430" s="590"/>
    </row>
    <row r="431" spans="1:39" s="158" customFormat="1" ht="9.75" customHeight="1">
      <c r="A431" s="782"/>
      <c r="B431" s="621"/>
      <c r="C431" s="621"/>
      <c r="D431" s="621"/>
      <c r="E431" s="621"/>
      <c r="F431" s="621"/>
      <c r="G431" s="621"/>
      <c r="H431" s="621"/>
      <c r="I431" s="621"/>
      <c r="J431" s="621"/>
      <c r="K431" s="621"/>
      <c r="L431" s="621"/>
      <c r="M431" s="621"/>
      <c r="N431" s="621"/>
      <c r="O431" s="621"/>
      <c r="P431" s="621"/>
      <c r="Q431" s="621"/>
      <c r="R431" s="621"/>
      <c r="S431" s="621"/>
      <c r="T431" s="621"/>
      <c r="U431" s="621"/>
      <c r="V431" s="621"/>
      <c r="W431" s="621"/>
      <c r="X431" s="621"/>
      <c r="Y431" s="621"/>
      <c r="Z431" s="621"/>
      <c r="AA431" s="621"/>
      <c r="AB431" s="621"/>
      <c r="AC431" s="621"/>
      <c r="AD431" s="621"/>
      <c r="AE431" s="621"/>
      <c r="AF431" s="621"/>
      <c r="AG431" s="622"/>
      <c r="AH431" s="172"/>
      <c r="AI431" s="609"/>
      <c r="AJ431" s="590"/>
      <c r="AK431" s="590"/>
      <c r="AL431" s="590"/>
      <c r="AM431" s="590"/>
    </row>
    <row r="432" spans="1:39" s="158" customFormat="1" ht="9.75" customHeight="1">
      <c r="A432" s="782"/>
      <c r="B432" s="621"/>
      <c r="C432" s="621"/>
      <c r="D432" s="621"/>
      <c r="E432" s="621"/>
      <c r="F432" s="621"/>
      <c r="G432" s="621"/>
      <c r="H432" s="621"/>
      <c r="I432" s="621"/>
      <c r="J432" s="621"/>
      <c r="K432" s="621"/>
      <c r="L432" s="621"/>
      <c r="M432" s="621"/>
      <c r="N432" s="621"/>
      <c r="O432" s="621"/>
      <c r="P432" s="621"/>
      <c r="Q432" s="621"/>
      <c r="R432" s="621"/>
      <c r="S432" s="621"/>
      <c r="T432" s="621"/>
      <c r="U432" s="621"/>
      <c r="V432" s="621"/>
      <c r="W432" s="621"/>
      <c r="X432" s="621"/>
      <c r="Y432" s="621"/>
      <c r="Z432" s="621"/>
      <c r="AA432" s="621"/>
      <c r="AB432" s="621"/>
      <c r="AC432" s="621"/>
      <c r="AD432" s="621"/>
      <c r="AE432" s="621"/>
      <c r="AF432" s="621"/>
      <c r="AG432" s="622"/>
      <c r="AH432" s="172"/>
      <c r="AI432" s="609"/>
      <c r="AJ432" s="590"/>
      <c r="AK432" s="590"/>
      <c r="AL432" s="590"/>
      <c r="AM432" s="590"/>
    </row>
    <row r="433" spans="1:39" s="158" customFormat="1" ht="9.75" customHeight="1">
      <c r="A433" s="782"/>
      <c r="B433" s="621"/>
      <c r="C433" s="621"/>
      <c r="D433" s="621"/>
      <c r="E433" s="621"/>
      <c r="F433" s="621"/>
      <c r="G433" s="621"/>
      <c r="H433" s="621"/>
      <c r="I433" s="621"/>
      <c r="J433" s="621"/>
      <c r="K433" s="621"/>
      <c r="L433" s="621"/>
      <c r="M433" s="621"/>
      <c r="N433" s="621"/>
      <c r="O433" s="621"/>
      <c r="P433" s="621"/>
      <c r="Q433" s="621"/>
      <c r="R433" s="621"/>
      <c r="S433" s="621"/>
      <c r="T433" s="621"/>
      <c r="U433" s="621"/>
      <c r="V433" s="621"/>
      <c r="W433" s="621"/>
      <c r="X433" s="621"/>
      <c r="Y433" s="621"/>
      <c r="Z433" s="621"/>
      <c r="AA433" s="621"/>
      <c r="AB433" s="621"/>
      <c r="AC433" s="621"/>
      <c r="AD433" s="621"/>
      <c r="AE433" s="621"/>
      <c r="AF433" s="621"/>
      <c r="AG433" s="622"/>
      <c r="AH433" s="172"/>
      <c r="AI433" s="609"/>
      <c r="AJ433" s="590"/>
      <c r="AK433" s="590"/>
      <c r="AL433" s="590"/>
      <c r="AM433" s="590"/>
    </row>
    <row r="434" spans="1:39" s="158" customFormat="1" ht="9.75" customHeight="1">
      <c r="A434" s="783"/>
      <c r="B434" s="624"/>
      <c r="C434" s="624"/>
      <c r="D434" s="624"/>
      <c r="E434" s="624"/>
      <c r="F434" s="624"/>
      <c r="G434" s="624"/>
      <c r="H434" s="624"/>
      <c r="I434" s="624"/>
      <c r="J434" s="624"/>
      <c r="K434" s="624"/>
      <c r="L434" s="624"/>
      <c r="M434" s="624"/>
      <c r="N434" s="624"/>
      <c r="O434" s="624"/>
      <c r="P434" s="624"/>
      <c r="Q434" s="624"/>
      <c r="R434" s="624"/>
      <c r="S434" s="624"/>
      <c r="T434" s="624"/>
      <c r="U434" s="624"/>
      <c r="V434" s="624"/>
      <c r="W434" s="624"/>
      <c r="X434" s="624"/>
      <c r="Y434" s="624"/>
      <c r="Z434" s="624"/>
      <c r="AA434" s="624"/>
      <c r="AB434" s="624"/>
      <c r="AC434" s="624"/>
      <c r="AD434" s="624"/>
      <c r="AE434" s="624"/>
      <c r="AF434" s="624"/>
      <c r="AG434" s="625"/>
      <c r="AH434" s="172"/>
      <c r="AI434" s="609"/>
      <c r="AJ434" s="590"/>
      <c r="AK434" s="590"/>
      <c r="AL434" s="590"/>
      <c r="AM434" s="590"/>
    </row>
    <row r="435" spans="1:39" s="158" customFormat="1" ht="19.5" customHeight="1">
      <c r="A435" s="771" t="s">
        <v>1041</v>
      </c>
      <c r="B435" s="772"/>
      <c r="C435" s="772"/>
      <c r="D435" s="772"/>
      <c r="E435" s="772"/>
      <c r="F435" s="772"/>
      <c r="G435" s="772"/>
      <c r="H435" s="772"/>
      <c r="I435" s="772"/>
      <c r="J435" s="772"/>
      <c r="K435" s="772"/>
      <c r="L435" s="772"/>
      <c r="M435" s="772"/>
      <c r="N435" s="772"/>
      <c r="O435" s="772"/>
      <c r="P435" s="772"/>
      <c r="Q435" s="772"/>
      <c r="R435" s="772"/>
      <c r="S435" s="772"/>
      <c r="T435" s="772"/>
      <c r="U435" s="772"/>
      <c r="V435" s="772"/>
      <c r="W435" s="772"/>
      <c r="X435" s="772"/>
      <c r="Y435" s="772"/>
      <c r="Z435" s="772"/>
      <c r="AA435" s="772"/>
      <c r="AB435" s="772"/>
      <c r="AC435" s="772"/>
      <c r="AD435" s="772"/>
      <c r="AE435" s="772"/>
      <c r="AF435" s="772"/>
      <c r="AG435" s="773"/>
      <c r="AH435" s="171"/>
      <c r="AI435" s="609"/>
      <c r="AJ435" s="590"/>
      <c r="AK435" s="590"/>
      <c r="AL435" s="590"/>
      <c r="AM435" s="590"/>
    </row>
    <row r="436" spans="1:39" s="158" customFormat="1" ht="11.25" customHeight="1">
      <c r="A436" s="781" t="s">
        <v>1100</v>
      </c>
      <c r="B436" s="651"/>
      <c r="C436" s="651"/>
      <c r="D436" s="651"/>
      <c r="E436" s="651"/>
      <c r="F436" s="651"/>
      <c r="G436" s="651"/>
      <c r="H436" s="651"/>
      <c r="I436" s="651"/>
      <c r="J436" s="651"/>
      <c r="K436" s="651"/>
      <c r="L436" s="651"/>
      <c r="M436" s="651"/>
      <c r="N436" s="651"/>
      <c r="O436" s="651"/>
      <c r="P436" s="651"/>
      <c r="Q436" s="651"/>
      <c r="R436" s="651"/>
      <c r="S436" s="651"/>
      <c r="T436" s="651"/>
      <c r="U436" s="651"/>
      <c r="V436" s="651"/>
      <c r="W436" s="651"/>
      <c r="X436" s="651"/>
      <c r="Y436" s="651"/>
      <c r="Z436" s="651"/>
      <c r="AA436" s="651"/>
      <c r="AB436" s="651"/>
      <c r="AC436" s="651"/>
      <c r="AD436" s="651"/>
      <c r="AE436" s="651"/>
      <c r="AF436" s="651"/>
      <c r="AG436" s="652"/>
      <c r="AH436" s="172"/>
      <c r="AI436" s="609"/>
      <c r="AJ436" s="590"/>
      <c r="AK436" s="590"/>
      <c r="AL436" s="590"/>
      <c r="AM436" s="590"/>
    </row>
    <row r="437" spans="1:39" s="158" customFormat="1" ht="11.25" customHeight="1">
      <c r="A437" s="782"/>
      <c r="B437" s="621"/>
      <c r="C437" s="621"/>
      <c r="D437" s="621"/>
      <c r="E437" s="621"/>
      <c r="F437" s="621"/>
      <c r="G437" s="621"/>
      <c r="H437" s="621"/>
      <c r="I437" s="621"/>
      <c r="J437" s="621"/>
      <c r="K437" s="621"/>
      <c r="L437" s="621"/>
      <c r="M437" s="621"/>
      <c r="N437" s="621"/>
      <c r="O437" s="621"/>
      <c r="P437" s="621"/>
      <c r="Q437" s="621"/>
      <c r="R437" s="621"/>
      <c r="S437" s="621"/>
      <c r="T437" s="621"/>
      <c r="U437" s="621"/>
      <c r="V437" s="621"/>
      <c r="W437" s="621"/>
      <c r="X437" s="621"/>
      <c r="Y437" s="621"/>
      <c r="Z437" s="621"/>
      <c r="AA437" s="621"/>
      <c r="AB437" s="621"/>
      <c r="AC437" s="621"/>
      <c r="AD437" s="621"/>
      <c r="AE437" s="621"/>
      <c r="AF437" s="621"/>
      <c r="AG437" s="622"/>
      <c r="AH437" s="172"/>
      <c r="AI437" s="609"/>
      <c r="AJ437" s="590"/>
      <c r="AK437" s="590"/>
      <c r="AL437" s="590"/>
      <c r="AM437" s="590"/>
    </row>
    <row r="438" spans="1:39" s="158" customFormat="1" ht="11.25" customHeight="1">
      <c r="A438" s="782"/>
      <c r="B438" s="621"/>
      <c r="C438" s="621"/>
      <c r="D438" s="621"/>
      <c r="E438" s="621"/>
      <c r="F438" s="621"/>
      <c r="G438" s="621"/>
      <c r="H438" s="621"/>
      <c r="I438" s="621"/>
      <c r="J438" s="621"/>
      <c r="K438" s="621"/>
      <c r="L438" s="621"/>
      <c r="M438" s="621"/>
      <c r="N438" s="621"/>
      <c r="O438" s="621"/>
      <c r="P438" s="621"/>
      <c r="Q438" s="621"/>
      <c r="R438" s="621"/>
      <c r="S438" s="621"/>
      <c r="T438" s="621"/>
      <c r="U438" s="621"/>
      <c r="V438" s="621"/>
      <c r="W438" s="621"/>
      <c r="X438" s="621"/>
      <c r="Y438" s="621"/>
      <c r="Z438" s="621"/>
      <c r="AA438" s="621"/>
      <c r="AB438" s="621"/>
      <c r="AC438" s="621"/>
      <c r="AD438" s="621"/>
      <c r="AE438" s="621"/>
      <c r="AF438" s="621"/>
      <c r="AG438" s="622"/>
      <c r="AH438" s="172"/>
      <c r="AI438" s="609"/>
      <c r="AJ438" s="590"/>
      <c r="AK438" s="590"/>
      <c r="AL438" s="590"/>
      <c r="AM438" s="590"/>
    </row>
    <row r="439" spans="1:39" s="158" customFormat="1" ht="11.25" customHeight="1">
      <c r="A439" s="782"/>
      <c r="B439" s="621"/>
      <c r="C439" s="621"/>
      <c r="D439" s="621"/>
      <c r="E439" s="621"/>
      <c r="F439" s="621"/>
      <c r="G439" s="621"/>
      <c r="H439" s="621"/>
      <c r="I439" s="621"/>
      <c r="J439" s="621"/>
      <c r="K439" s="621"/>
      <c r="L439" s="621"/>
      <c r="M439" s="621"/>
      <c r="N439" s="621"/>
      <c r="O439" s="621"/>
      <c r="P439" s="621"/>
      <c r="Q439" s="621"/>
      <c r="R439" s="621"/>
      <c r="S439" s="621"/>
      <c r="T439" s="621"/>
      <c r="U439" s="621"/>
      <c r="V439" s="621"/>
      <c r="W439" s="621"/>
      <c r="X439" s="621"/>
      <c r="Y439" s="621"/>
      <c r="Z439" s="621"/>
      <c r="AA439" s="621"/>
      <c r="AB439" s="621"/>
      <c r="AC439" s="621"/>
      <c r="AD439" s="621"/>
      <c r="AE439" s="621"/>
      <c r="AF439" s="621"/>
      <c r="AG439" s="622"/>
      <c r="AH439" s="172"/>
      <c r="AI439" s="609"/>
      <c r="AJ439" s="590"/>
      <c r="AK439" s="590"/>
      <c r="AL439" s="590"/>
      <c r="AM439" s="590"/>
    </row>
    <row r="440" spans="1:39" s="158" customFormat="1" ht="11.25" customHeight="1">
      <c r="A440" s="782"/>
      <c r="B440" s="621"/>
      <c r="C440" s="621"/>
      <c r="D440" s="621"/>
      <c r="E440" s="621"/>
      <c r="F440" s="621"/>
      <c r="G440" s="621"/>
      <c r="H440" s="621"/>
      <c r="I440" s="621"/>
      <c r="J440" s="621"/>
      <c r="K440" s="621"/>
      <c r="L440" s="621"/>
      <c r="M440" s="621"/>
      <c r="N440" s="621"/>
      <c r="O440" s="621"/>
      <c r="P440" s="621"/>
      <c r="Q440" s="621"/>
      <c r="R440" s="621"/>
      <c r="S440" s="621"/>
      <c r="T440" s="621"/>
      <c r="U440" s="621"/>
      <c r="V440" s="621"/>
      <c r="W440" s="621"/>
      <c r="X440" s="621"/>
      <c r="Y440" s="621"/>
      <c r="Z440" s="621"/>
      <c r="AA440" s="621"/>
      <c r="AB440" s="621"/>
      <c r="AC440" s="621"/>
      <c r="AD440" s="621"/>
      <c r="AE440" s="621"/>
      <c r="AF440" s="621"/>
      <c r="AG440" s="622"/>
      <c r="AH440" s="172"/>
      <c r="AI440" s="609"/>
      <c r="AJ440" s="590"/>
      <c r="AK440" s="590"/>
      <c r="AL440" s="590"/>
      <c r="AM440" s="590"/>
    </row>
    <row r="441" spans="1:39" s="158" customFormat="1" ht="11.25" customHeight="1">
      <c r="A441" s="782"/>
      <c r="B441" s="621"/>
      <c r="C441" s="621"/>
      <c r="D441" s="621"/>
      <c r="E441" s="621"/>
      <c r="F441" s="621"/>
      <c r="G441" s="621"/>
      <c r="H441" s="621"/>
      <c r="I441" s="621"/>
      <c r="J441" s="621"/>
      <c r="K441" s="621"/>
      <c r="L441" s="621"/>
      <c r="M441" s="621"/>
      <c r="N441" s="621"/>
      <c r="O441" s="621"/>
      <c r="P441" s="621"/>
      <c r="Q441" s="621"/>
      <c r="R441" s="621"/>
      <c r="S441" s="621"/>
      <c r="T441" s="621"/>
      <c r="U441" s="621"/>
      <c r="V441" s="621"/>
      <c r="W441" s="621"/>
      <c r="X441" s="621"/>
      <c r="Y441" s="621"/>
      <c r="Z441" s="621"/>
      <c r="AA441" s="621"/>
      <c r="AB441" s="621"/>
      <c r="AC441" s="621"/>
      <c r="AD441" s="621"/>
      <c r="AE441" s="621"/>
      <c r="AF441" s="621"/>
      <c r="AG441" s="622"/>
      <c r="AH441" s="172"/>
      <c r="AI441" s="609"/>
      <c r="AJ441" s="590"/>
      <c r="AK441" s="590"/>
      <c r="AL441" s="590"/>
      <c r="AM441" s="590"/>
    </row>
    <row r="442" spans="1:39" s="158" customFormat="1" ht="11.25" customHeight="1">
      <c r="A442" s="782"/>
      <c r="B442" s="621"/>
      <c r="C442" s="621"/>
      <c r="D442" s="621"/>
      <c r="E442" s="621"/>
      <c r="F442" s="621"/>
      <c r="G442" s="621"/>
      <c r="H442" s="621"/>
      <c r="I442" s="621"/>
      <c r="J442" s="621"/>
      <c r="K442" s="621"/>
      <c r="L442" s="621"/>
      <c r="M442" s="621"/>
      <c r="N442" s="621"/>
      <c r="O442" s="621"/>
      <c r="P442" s="621"/>
      <c r="Q442" s="621"/>
      <c r="R442" s="621"/>
      <c r="S442" s="621"/>
      <c r="T442" s="621"/>
      <c r="U442" s="621"/>
      <c r="V442" s="621"/>
      <c r="W442" s="621"/>
      <c r="X442" s="621"/>
      <c r="Y442" s="621"/>
      <c r="Z442" s="621"/>
      <c r="AA442" s="621"/>
      <c r="AB442" s="621"/>
      <c r="AC442" s="621"/>
      <c r="AD442" s="621"/>
      <c r="AE442" s="621"/>
      <c r="AF442" s="621"/>
      <c r="AG442" s="622"/>
      <c r="AH442" s="172"/>
      <c r="AI442" s="609"/>
      <c r="AJ442" s="590"/>
      <c r="AK442" s="590"/>
      <c r="AL442" s="590"/>
      <c r="AM442" s="590"/>
    </row>
    <row r="443" spans="1:39" s="158" customFormat="1" ht="11.25" customHeight="1">
      <c r="A443" s="782"/>
      <c r="B443" s="621"/>
      <c r="C443" s="621"/>
      <c r="D443" s="621"/>
      <c r="E443" s="621"/>
      <c r="F443" s="621"/>
      <c r="G443" s="621"/>
      <c r="H443" s="621"/>
      <c r="I443" s="621"/>
      <c r="J443" s="621"/>
      <c r="K443" s="621"/>
      <c r="L443" s="621"/>
      <c r="M443" s="621"/>
      <c r="N443" s="621"/>
      <c r="O443" s="621"/>
      <c r="P443" s="621"/>
      <c r="Q443" s="621"/>
      <c r="R443" s="621"/>
      <c r="S443" s="621"/>
      <c r="T443" s="621"/>
      <c r="U443" s="621"/>
      <c r="V443" s="621"/>
      <c r="W443" s="621"/>
      <c r="X443" s="621"/>
      <c r="Y443" s="621"/>
      <c r="Z443" s="621"/>
      <c r="AA443" s="621"/>
      <c r="AB443" s="621"/>
      <c r="AC443" s="621"/>
      <c r="AD443" s="621"/>
      <c r="AE443" s="621"/>
      <c r="AF443" s="621"/>
      <c r="AG443" s="622"/>
      <c r="AH443" s="172"/>
      <c r="AI443" s="609"/>
      <c r="AJ443" s="590"/>
      <c r="AK443" s="590"/>
      <c r="AL443" s="590"/>
      <c r="AM443" s="590"/>
    </row>
    <row r="444" spans="1:39" s="158" customFormat="1" ht="11.25" customHeight="1">
      <c r="A444" s="782"/>
      <c r="B444" s="621"/>
      <c r="C444" s="621"/>
      <c r="D444" s="621"/>
      <c r="E444" s="621"/>
      <c r="F444" s="621"/>
      <c r="G444" s="621"/>
      <c r="H444" s="621"/>
      <c r="I444" s="621"/>
      <c r="J444" s="621"/>
      <c r="K444" s="621"/>
      <c r="L444" s="621"/>
      <c r="M444" s="621"/>
      <c r="N444" s="621"/>
      <c r="O444" s="621"/>
      <c r="P444" s="621"/>
      <c r="Q444" s="621"/>
      <c r="R444" s="621"/>
      <c r="S444" s="621"/>
      <c r="T444" s="621"/>
      <c r="U444" s="621"/>
      <c r="V444" s="621"/>
      <c r="W444" s="621"/>
      <c r="X444" s="621"/>
      <c r="Y444" s="621"/>
      <c r="Z444" s="621"/>
      <c r="AA444" s="621"/>
      <c r="AB444" s="621"/>
      <c r="AC444" s="621"/>
      <c r="AD444" s="621"/>
      <c r="AE444" s="621"/>
      <c r="AF444" s="621"/>
      <c r="AG444" s="622"/>
      <c r="AH444" s="172"/>
      <c r="AI444" s="609"/>
      <c r="AJ444" s="590"/>
      <c r="AK444" s="590"/>
      <c r="AL444" s="590"/>
      <c r="AM444" s="590"/>
    </row>
    <row r="445" spans="1:39" s="158" customFormat="1" ht="11.25" customHeight="1">
      <c r="A445" s="782"/>
      <c r="B445" s="621"/>
      <c r="C445" s="621"/>
      <c r="D445" s="621"/>
      <c r="E445" s="621"/>
      <c r="F445" s="621"/>
      <c r="G445" s="621"/>
      <c r="H445" s="621"/>
      <c r="I445" s="621"/>
      <c r="J445" s="621"/>
      <c r="K445" s="621"/>
      <c r="L445" s="621"/>
      <c r="M445" s="621"/>
      <c r="N445" s="621"/>
      <c r="O445" s="621"/>
      <c r="P445" s="621"/>
      <c r="Q445" s="621"/>
      <c r="R445" s="621"/>
      <c r="S445" s="621"/>
      <c r="T445" s="621"/>
      <c r="U445" s="621"/>
      <c r="V445" s="621"/>
      <c r="W445" s="621"/>
      <c r="X445" s="621"/>
      <c r="Y445" s="621"/>
      <c r="Z445" s="621"/>
      <c r="AA445" s="621"/>
      <c r="AB445" s="621"/>
      <c r="AC445" s="621"/>
      <c r="AD445" s="621"/>
      <c r="AE445" s="621"/>
      <c r="AF445" s="621"/>
      <c r="AG445" s="622"/>
      <c r="AH445" s="172"/>
      <c r="AI445" s="609"/>
      <c r="AJ445" s="590"/>
      <c r="AK445" s="590"/>
      <c r="AL445" s="590"/>
      <c r="AM445" s="590"/>
    </row>
    <row r="446" spans="1:39" s="158" customFormat="1" ht="11.25" customHeight="1">
      <c r="A446" s="782"/>
      <c r="B446" s="621"/>
      <c r="C446" s="621"/>
      <c r="D446" s="621"/>
      <c r="E446" s="621"/>
      <c r="F446" s="621"/>
      <c r="G446" s="621"/>
      <c r="H446" s="621"/>
      <c r="I446" s="621"/>
      <c r="J446" s="621"/>
      <c r="K446" s="621"/>
      <c r="L446" s="621"/>
      <c r="M446" s="621"/>
      <c r="N446" s="621"/>
      <c r="O446" s="621"/>
      <c r="P446" s="621"/>
      <c r="Q446" s="621"/>
      <c r="R446" s="621"/>
      <c r="S446" s="621"/>
      <c r="T446" s="621"/>
      <c r="U446" s="621"/>
      <c r="V446" s="621"/>
      <c r="W446" s="621"/>
      <c r="X446" s="621"/>
      <c r="Y446" s="621"/>
      <c r="Z446" s="621"/>
      <c r="AA446" s="621"/>
      <c r="AB446" s="621"/>
      <c r="AC446" s="621"/>
      <c r="AD446" s="621"/>
      <c r="AE446" s="621"/>
      <c r="AF446" s="621"/>
      <c r="AG446" s="622"/>
      <c r="AH446" s="172"/>
      <c r="AI446" s="609"/>
      <c r="AJ446" s="590"/>
      <c r="AK446" s="590"/>
      <c r="AL446" s="590"/>
      <c r="AM446" s="590"/>
    </row>
    <row r="447" spans="1:39" s="158" customFormat="1" ht="11.25" customHeight="1">
      <c r="A447" s="783"/>
      <c r="B447" s="624"/>
      <c r="C447" s="624"/>
      <c r="D447" s="624"/>
      <c r="E447" s="624"/>
      <c r="F447" s="624"/>
      <c r="G447" s="624"/>
      <c r="H447" s="624"/>
      <c r="I447" s="624"/>
      <c r="J447" s="624"/>
      <c r="K447" s="624"/>
      <c r="L447" s="624"/>
      <c r="M447" s="624"/>
      <c r="N447" s="624"/>
      <c r="O447" s="624"/>
      <c r="P447" s="624"/>
      <c r="Q447" s="624"/>
      <c r="R447" s="624"/>
      <c r="S447" s="624"/>
      <c r="T447" s="624"/>
      <c r="U447" s="624"/>
      <c r="V447" s="624"/>
      <c r="W447" s="624"/>
      <c r="X447" s="624"/>
      <c r="Y447" s="624"/>
      <c r="Z447" s="624"/>
      <c r="AA447" s="624"/>
      <c r="AB447" s="624"/>
      <c r="AC447" s="624"/>
      <c r="AD447" s="624"/>
      <c r="AE447" s="624"/>
      <c r="AF447" s="624"/>
      <c r="AG447" s="625"/>
      <c r="AH447" s="172"/>
      <c r="AI447" s="609"/>
      <c r="AJ447" s="590"/>
      <c r="AK447" s="590"/>
      <c r="AL447" s="590"/>
      <c r="AM447" s="590"/>
    </row>
    <row r="448" spans="1:39" s="158" customFormat="1" ht="19.5" customHeight="1">
      <c r="A448" s="771" t="s">
        <v>1054</v>
      </c>
      <c r="B448" s="772"/>
      <c r="C448" s="772"/>
      <c r="D448" s="772"/>
      <c r="E448" s="772"/>
      <c r="F448" s="772"/>
      <c r="G448" s="772"/>
      <c r="H448" s="772"/>
      <c r="I448" s="772"/>
      <c r="J448" s="772"/>
      <c r="K448" s="772"/>
      <c r="L448" s="772"/>
      <c r="M448" s="772"/>
      <c r="N448" s="772"/>
      <c r="O448" s="772"/>
      <c r="P448" s="772"/>
      <c r="Q448" s="772"/>
      <c r="R448" s="772"/>
      <c r="S448" s="772"/>
      <c r="T448" s="772"/>
      <c r="U448" s="772"/>
      <c r="V448" s="772"/>
      <c r="W448" s="772"/>
      <c r="X448" s="772"/>
      <c r="Y448" s="772"/>
      <c r="Z448" s="772"/>
      <c r="AA448" s="772"/>
      <c r="AB448" s="772"/>
      <c r="AC448" s="772"/>
      <c r="AD448" s="772"/>
      <c r="AE448" s="772"/>
      <c r="AF448" s="772"/>
      <c r="AG448" s="773"/>
      <c r="AH448" s="171"/>
      <c r="AI448" s="609"/>
      <c r="AJ448" s="590"/>
      <c r="AK448" s="590"/>
      <c r="AL448" s="590"/>
      <c r="AM448" s="590"/>
    </row>
    <row r="449" spans="1:39" s="158" customFormat="1" ht="10.5" customHeight="1">
      <c r="A449" s="781" t="s">
        <v>1101</v>
      </c>
      <c r="B449" s="651"/>
      <c r="C449" s="651"/>
      <c r="D449" s="651"/>
      <c r="E449" s="651"/>
      <c r="F449" s="651"/>
      <c r="G449" s="651"/>
      <c r="H449" s="651"/>
      <c r="I449" s="651"/>
      <c r="J449" s="651"/>
      <c r="K449" s="651"/>
      <c r="L449" s="651"/>
      <c r="M449" s="651"/>
      <c r="N449" s="651"/>
      <c r="O449" s="651"/>
      <c r="P449" s="651"/>
      <c r="Q449" s="651"/>
      <c r="R449" s="651"/>
      <c r="S449" s="651"/>
      <c r="T449" s="651"/>
      <c r="U449" s="651"/>
      <c r="V449" s="651"/>
      <c r="W449" s="651"/>
      <c r="X449" s="651"/>
      <c r="Y449" s="651"/>
      <c r="Z449" s="651"/>
      <c r="AA449" s="651"/>
      <c r="AB449" s="651"/>
      <c r="AC449" s="651"/>
      <c r="AD449" s="651"/>
      <c r="AE449" s="651"/>
      <c r="AF449" s="651"/>
      <c r="AG449" s="652"/>
      <c r="AH449" s="172"/>
      <c r="AI449" s="609"/>
      <c r="AJ449" s="590"/>
      <c r="AK449" s="590"/>
      <c r="AL449" s="590"/>
      <c r="AM449" s="590"/>
    </row>
    <row r="450" spans="1:39" s="158" customFormat="1" ht="10.5" customHeight="1">
      <c r="A450" s="782"/>
      <c r="B450" s="621"/>
      <c r="C450" s="621"/>
      <c r="D450" s="621"/>
      <c r="E450" s="621"/>
      <c r="F450" s="621"/>
      <c r="G450" s="621"/>
      <c r="H450" s="621"/>
      <c r="I450" s="621"/>
      <c r="J450" s="621"/>
      <c r="K450" s="621"/>
      <c r="L450" s="621"/>
      <c r="M450" s="621"/>
      <c r="N450" s="621"/>
      <c r="O450" s="621"/>
      <c r="P450" s="621"/>
      <c r="Q450" s="621"/>
      <c r="R450" s="621"/>
      <c r="S450" s="621"/>
      <c r="T450" s="621"/>
      <c r="U450" s="621"/>
      <c r="V450" s="621"/>
      <c r="W450" s="621"/>
      <c r="X450" s="621"/>
      <c r="Y450" s="621"/>
      <c r="Z450" s="621"/>
      <c r="AA450" s="621"/>
      <c r="AB450" s="621"/>
      <c r="AC450" s="621"/>
      <c r="AD450" s="621"/>
      <c r="AE450" s="621"/>
      <c r="AF450" s="621"/>
      <c r="AG450" s="622"/>
      <c r="AH450" s="172"/>
      <c r="AI450" s="609"/>
      <c r="AJ450" s="590"/>
      <c r="AK450" s="590"/>
      <c r="AL450" s="590"/>
      <c r="AM450" s="590"/>
    </row>
    <row r="451" spans="1:39" s="158" customFormat="1" ht="10.5" customHeight="1">
      <c r="A451" s="782"/>
      <c r="B451" s="621"/>
      <c r="C451" s="621"/>
      <c r="D451" s="621"/>
      <c r="E451" s="621"/>
      <c r="F451" s="621"/>
      <c r="G451" s="621"/>
      <c r="H451" s="621"/>
      <c r="I451" s="621"/>
      <c r="J451" s="621"/>
      <c r="K451" s="621"/>
      <c r="L451" s="621"/>
      <c r="M451" s="621"/>
      <c r="N451" s="621"/>
      <c r="O451" s="621"/>
      <c r="P451" s="621"/>
      <c r="Q451" s="621"/>
      <c r="R451" s="621"/>
      <c r="S451" s="621"/>
      <c r="T451" s="621"/>
      <c r="U451" s="621"/>
      <c r="V451" s="621"/>
      <c r="W451" s="621"/>
      <c r="X451" s="621"/>
      <c r="Y451" s="621"/>
      <c r="Z451" s="621"/>
      <c r="AA451" s="621"/>
      <c r="AB451" s="621"/>
      <c r="AC451" s="621"/>
      <c r="AD451" s="621"/>
      <c r="AE451" s="621"/>
      <c r="AF451" s="621"/>
      <c r="AG451" s="622"/>
      <c r="AH451" s="172"/>
      <c r="AI451" s="609"/>
      <c r="AJ451" s="590"/>
      <c r="AK451" s="590"/>
      <c r="AL451" s="590"/>
      <c r="AM451" s="590"/>
    </row>
    <row r="452" spans="1:39" s="158" customFormat="1" ht="10.5" customHeight="1">
      <c r="A452" s="782"/>
      <c r="B452" s="621"/>
      <c r="C452" s="621"/>
      <c r="D452" s="621"/>
      <c r="E452" s="621"/>
      <c r="F452" s="621"/>
      <c r="G452" s="621"/>
      <c r="H452" s="621"/>
      <c r="I452" s="621"/>
      <c r="J452" s="621"/>
      <c r="K452" s="621"/>
      <c r="L452" s="621"/>
      <c r="M452" s="621"/>
      <c r="N452" s="621"/>
      <c r="O452" s="621"/>
      <c r="P452" s="621"/>
      <c r="Q452" s="621"/>
      <c r="R452" s="621"/>
      <c r="S452" s="621"/>
      <c r="T452" s="621"/>
      <c r="U452" s="621"/>
      <c r="V452" s="621"/>
      <c r="W452" s="621"/>
      <c r="X452" s="621"/>
      <c r="Y452" s="621"/>
      <c r="Z452" s="621"/>
      <c r="AA452" s="621"/>
      <c r="AB452" s="621"/>
      <c r="AC452" s="621"/>
      <c r="AD452" s="621"/>
      <c r="AE452" s="621"/>
      <c r="AF452" s="621"/>
      <c r="AG452" s="622"/>
      <c r="AH452" s="172"/>
      <c r="AI452" s="609"/>
      <c r="AJ452" s="590"/>
      <c r="AK452" s="590"/>
      <c r="AL452" s="590"/>
      <c r="AM452" s="590"/>
    </row>
    <row r="453" spans="1:39" s="158" customFormat="1" ht="10.5" customHeight="1">
      <c r="A453" s="782"/>
      <c r="B453" s="621"/>
      <c r="C453" s="621"/>
      <c r="D453" s="621"/>
      <c r="E453" s="621"/>
      <c r="F453" s="621"/>
      <c r="G453" s="621"/>
      <c r="H453" s="621"/>
      <c r="I453" s="621"/>
      <c r="J453" s="621"/>
      <c r="K453" s="621"/>
      <c r="L453" s="621"/>
      <c r="M453" s="621"/>
      <c r="N453" s="621"/>
      <c r="O453" s="621"/>
      <c r="P453" s="621"/>
      <c r="Q453" s="621"/>
      <c r="R453" s="621"/>
      <c r="S453" s="621"/>
      <c r="T453" s="621"/>
      <c r="U453" s="621"/>
      <c r="V453" s="621"/>
      <c r="W453" s="621"/>
      <c r="X453" s="621"/>
      <c r="Y453" s="621"/>
      <c r="Z453" s="621"/>
      <c r="AA453" s="621"/>
      <c r="AB453" s="621"/>
      <c r="AC453" s="621"/>
      <c r="AD453" s="621"/>
      <c r="AE453" s="621"/>
      <c r="AF453" s="621"/>
      <c r="AG453" s="622"/>
      <c r="AH453" s="172"/>
      <c r="AI453" s="609"/>
      <c r="AJ453" s="590"/>
      <c r="AK453" s="590"/>
      <c r="AL453" s="590"/>
      <c r="AM453" s="590"/>
    </row>
    <row r="454" spans="1:39" s="158" customFormat="1" ht="10.5" customHeight="1">
      <c r="A454" s="782"/>
      <c r="B454" s="621"/>
      <c r="C454" s="621"/>
      <c r="D454" s="621"/>
      <c r="E454" s="621"/>
      <c r="F454" s="621"/>
      <c r="G454" s="621"/>
      <c r="H454" s="621"/>
      <c r="I454" s="621"/>
      <c r="J454" s="621"/>
      <c r="K454" s="621"/>
      <c r="L454" s="621"/>
      <c r="M454" s="621"/>
      <c r="N454" s="621"/>
      <c r="O454" s="621"/>
      <c r="P454" s="621"/>
      <c r="Q454" s="621"/>
      <c r="R454" s="621"/>
      <c r="S454" s="621"/>
      <c r="T454" s="621"/>
      <c r="U454" s="621"/>
      <c r="V454" s="621"/>
      <c r="W454" s="621"/>
      <c r="X454" s="621"/>
      <c r="Y454" s="621"/>
      <c r="Z454" s="621"/>
      <c r="AA454" s="621"/>
      <c r="AB454" s="621"/>
      <c r="AC454" s="621"/>
      <c r="AD454" s="621"/>
      <c r="AE454" s="621"/>
      <c r="AF454" s="621"/>
      <c r="AG454" s="622"/>
      <c r="AH454" s="172"/>
      <c r="AI454" s="609"/>
      <c r="AJ454" s="590"/>
      <c r="AK454" s="590"/>
      <c r="AL454" s="590"/>
      <c r="AM454" s="590"/>
    </row>
    <row r="455" spans="1:39" s="158" customFormat="1" ht="10.5" customHeight="1">
      <c r="A455" s="782"/>
      <c r="B455" s="621"/>
      <c r="C455" s="621"/>
      <c r="D455" s="621"/>
      <c r="E455" s="621"/>
      <c r="F455" s="621"/>
      <c r="G455" s="621"/>
      <c r="H455" s="621"/>
      <c r="I455" s="621"/>
      <c r="J455" s="621"/>
      <c r="K455" s="621"/>
      <c r="L455" s="621"/>
      <c r="M455" s="621"/>
      <c r="N455" s="621"/>
      <c r="O455" s="621"/>
      <c r="P455" s="621"/>
      <c r="Q455" s="621"/>
      <c r="R455" s="621"/>
      <c r="S455" s="621"/>
      <c r="T455" s="621"/>
      <c r="U455" s="621"/>
      <c r="V455" s="621"/>
      <c r="W455" s="621"/>
      <c r="X455" s="621"/>
      <c r="Y455" s="621"/>
      <c r="Z455" s="621"/>
      <c r="AA455" s="621"/>
      <c r="AB455" s="621"/>
      <c r="AC455" s="621"/>
      <c r="AD455" s="621"/>
      <c r="AE455" s="621"/>
      <c r="AF455" s="621"/>
      <c r="AG455" s="622"/>
      <c r="AH455" s="172"/>
      <c r="AI455" s="609"/>
      <c r="AJ455" s="590"/>
      <c r="AK455" s="590"/>
      <c r="AL455" s="590"/>
      <c r="AM455" s="590"/>
    </row>
    <row r="456" spans="1:39" s="158" customFormat="1" ht="10.5" customHeight="1">
      <c r="A456" s="782"/>
      <c r="B456" s="621"/>
      <c r="C456" s="621"/>
      <c r="D456" s="621"/>
      <c r="E456" s="621"/>
      <c r="F456" s="621"/>
      <c r="G456" s="621"/>
      <c r="H456" s="621"/>
      <c r="I456" s="621"/>
      <c r="J456" s="621"/>
      <c r="K456" s="621"/>
      <c r="L456" s="621"/>
      <c r="M456" s="621"/>
      <c r="N456" s="621"/>
      <c r="O456" s="621"/>
      <c r="P456" s="621"/>
      <c r="Q456" s="621"/>
      <c r="R456" s="621"/>
      <c r="S456" s="621"/>
      <c r="T456" s="621"/>
      <c r="U456" s="621"/>
      <c r="V456" s="621"/>
      <c r="W456" s="621"/>
      <c r="X456" s="621"/>
      <c r="Y456" s="621"/>
      <c r="Z456" s="621"/>
      <c r="AA456" s="621"/>
      <c r="AB456" s="621"/>
      <c r="AC456" s="621"/>
      <c r="AD456" s="621"/>
      <c r="AE456" s="621"/>
      <c r="AF456" s="621"/>
      <c r="AG456" s="622"/>
      <c r="AH456" s="172"/>
      <c r="AI456" s="609"/>
      <c r="AJ456" s="590"/>
      <c r="AK456" s="590"/>
      <c r="AL456" s="590"/>
      <c r="AM456" s="590"/>
    </row>
    <row r="457" spans="1:39" s="158" customFormat="1" ht="10.5" customHeight="1">
      <c r="A457" s="782"/>
      <c r="B457" s="621"/>
      <c r="C457" s="621"/>
      <c r="D457" s="621"/>
      <c r="E457" s="621"/>
      <c r="F457" s="621"/>
      <c r="G457" s="621"/>
      <c r="H457" s="621"/>
      <c r="I457" s="621"/>
      <c r="J457" s="621"/>
      <c r="K457" s="621"/>
      <c r="L457" s="621"/>
      <c r="M457" s="621"/>
      <c r="N457" s="621"/>
      <c r="O457" s="621"/>
      <c r="P457" s="621"/>
      <c r="Q457" s="621"/>
      <c r="R457" s="621"/>
      <c r="S457" s="621"/>
      <c r="T457" s="621"/>
      <c r="U457" s="621"/>
      <c r="V457" s="621"/>
      <c r="W457" s="621"/>
      <c r="X457" s="621"/>
      <c r="Y457" s="621"/>
      <c r="Z457" s="621"/>
      <c r="AA457" s="621"/>
      <c r="AB457" s="621"/>
      <c r="AC457" s="621"/>
      <c r="AD457" s="621"/>
      <c r="AE457" s="621"/>
      <c r="AF457" s="621"/>
      <c r="AG457" s="622"/>
      <c r="AH457" s="172"/>
      <c r="AI457" s="609"/>
      <c r="AJ457" s="590"/>
      <c r="AK457" s="590"/>
      <c r="AL457" s="590"/>
      <c r="AM457" s="590"/>
    </row>
    <row r="458" spans="1:39" s="158" customFormat="1" ht="10.5" customHeight="1">
      <c r="A458" s="782"/>
      <c r="B458" s="621"/>
      <c r="C458" s="621"/>
      <c r="D458" s="621"/>
      <c r="E458" s="621"/>
      <c r="F458" s="621"/>
      <c r="G458" s="621"/>
      <c r="H458" s="621"/>
      <c r="I458" s="621"/>
      <c r="J458" s="621"/>
      <c r="K458" s="621"/>
      <c r="L458" s="621"/>
      <c r="M458" s="621"/>
      <c r="N458" s="621"/>
      <c r="O458" s="621"/>
      <c r="P458" s="621"/>
      <c r="Q458" s="621"/>
      <c r="R458" s="621"/>
      <c r="S458" s="621"/>
      <c r="T458" s="621"/>
      <c r="U458" s="621"/>
      <c r="V458" s="621"/>
      <c r="W458" s="621"/>
      <c r="X458" s="621"/>
      <c r="Y458" s="621"/>
      <c r="Z458" s="621"/>
      <c r="AA458" s="621"/>
      <c r="AB458" s="621"/>
      <c r="AC458" s="621"/>
      <c r="AD458" s="621"/>
      <c r="AE458" s="621"/>
      <c r="AF458" s="621"/>
      <c r="AG458" s="622"/>
      <c r="AH458" s="172"/>
      <c r="AI458" s="609"/>
      <c r="AJ458" s="590"/>
      <c r="AK458" s="590"/>
      <c r="AL458" s="590"/>
      <c r="AM458" s="590"/>
    </row>
    <row r="459" spans="1:39" s="158" customFormat="1" ht="10.5" customHeight="1">
      <c r="A459" s="782"/>
      <c r="B459" s="621"/>
      <c r="C459" s="621"/>
      <c r="D459" s="621"/>
      <c r="E459" s="621"/>
      <c r="F459" s="621"/>
      <c r="G459" s="621"/>
      <c r="H459" s="621"/>
      <c r="I459" s="621"/>
      <c r="J459" s="621"/>
      <c r="K459" s="621"/>
      <c r="L459" s="621"/>
      <c r="M459" s="621"/>
      <c r="N459" s="621"/>
      <c r="O459" s="621"/>
      <c r="P459" s="621"/>
      <c r="Q459" s="621"/>
      <c r="R459" s="621"/>
      <c r="S459" s="621"/>
      <c r="T459" s="621"/>
      <c r="U459" s="621"/>
      <c r="V459" s="621"/>
      <c r="W459" s="621"/>
      <c r="X459" s="621"/>
      <c r="Y459" s="621"/>
      <c r="Z459" s="621"/>
      <c r="AA459" s="621"/>
      <c r="AB459" s="621"/>
      <c r="AC459" s="621"/>
      <c r="AD459" s="621"/>
      <c r="AE459" s="621"/>
      <c r="AF459" s="621"/>
      <c r="AG459" s="622"/>
      <c r="AH459" s="172"/>
      <c r="AI459" s="609"/>
      <c r="AJ459" s="590"/>
      <c r="AK459" s="590"/>
      <c r="AL459" s="590"/>
      <c r="AM459" s="590"/>
    </row>
    <row r="460" spans="1:39" s="158" customFormat="1" ht="10.5" customHeight="1">
      <c r="A460" s="783"/>
      <c r="B460" s="624"/>
      <c r="C460" s="624"/>
      <c r="D460" s="624"/>
      <c r="E460" s="624"/>
      <c r="F460" s="624"/>
      <c r="G460" s="624"/>
      <c r="H460" s="624"/>
      <c r="I460" s="624"/>
      <c r="J460" s="624"/>
      <c r="K460" s="624"/>
      <c r="L460" s="624"/>
      <c r="M460" s="624"/>
      <c r="N460" s="624"/>
      <c r="O460" s="624"/>
      <c r="P460" s="624"/>
      <c r="Q460" s="624"/>
      <c r="R460" s="624"/>
      <c r="S460" s="624"/>
      <c r="T460" s="624"/>
      <c r="U460" s="624"/>
      <c r="V460" s="624"/>
      <c r="W460" s="624"/>
      <c r="X460" s="624"/>
      <c r="Y460" s="624"/>
      <c r="Z460" s="624"/>
      <c r="AA460" s="624"/>
      <c r="AB460" s="624"/>
      <c r="AC460" s="624"/>
      <c r="AD460" s="624"/>
      <c r="AE460" s="624"/>
      <c r="AF460" s="624"/>
      <c r="AG460" s="625"/>
      <c r="AH460" s="172"/>
      <c r="AI460" s="609"/>
      <c r="AJ460" s="590"/>
      <c r="AK460" s="590"/>
      <c r="AL460" s="590"/>
      <c r="AM460" s="590"/>
    </row>
    <row r="461" spans="1:39" s="158" customFormat="1" ht="19.5" customHeight="1">
      <c r="A461" s="771" t="s">
        <v>1043</v>
      </c>
      <c r="B461" s="772"/>
      <c r="C461" s="772"/>
      <c r="D461" s="772"/>
      <c r="E461" s="772"/>
      <c r="F461" s="772"/>
      <c r="G461" s="772"/>
      <c r="H461" s="772"/>
      <c r="I461" s="772"/>
      <c r="J461" s="772"/>
      <c r="K461" s="772"/>
      <c r="L461" s="772"/>
      <c r="M461" s="772"/>
      <c r="N461" s="772"/>
      <c r="O461" s="772"/>
      <c r="P461" s="772"/>
      <c r="Q461" s="772"/>
      <c r="R461" s="772"/>
      <c r="S461" s="772"/>
      <c r="T461" s="772"/>
      <c r="U461" s="772"/>
      <c r="V461" s="772"/>
      <c r="W461" s="772"/>
      <c r="X461" s="772"/>
      <c r="Y461" s="772"/>
      <c r="Z461" s="772"/>
      <c r="AA461" s="772"/>
      <c r="AB461" s="772"/>
      <c r="AC461" s="772"/>
      <c r="AD461" s="772"/>
      <c r="AE461" s="772"/>
      <c r="AF461" s="772"/>
      <c r="AG461" s="773"/>
      <c r="AH461" s="171"/>
      <c r="AI461" s="609"/>
      <c r="AJ461" s="590"/>
      <c r="AK461" s="590"/>
      <c r="AL461" s="590"/>
      <c r="AM461" s="590"/>
    </row>
    <row r="462" spans="1:39" s="158" customFormat="1" ht="53.25" customHeight="1">
      <c r="A462" s="369" t="s">
        <v>1107</v>
      </c>
      <c r="B462" s="769"/>
      <c r="C462" s="769"/>
      <c r="D462" s="769"/>
      <c r="E462" s="769"/>
      <c r="F462" s="769"/>
      <c r="G462" s="769"/>
      <c r="H462" s="769"/>
      <c r="I462" s="769"/>
      <c r="J462" s="769"/>
      <c r="K462" s="769"/>
      <c r="L462" s="769"/>
      <c r="M462" s="769"/>
      <c r="N462" s="769"/>
      <c r="O462" s="769"/>
      <c r="P462" s="769"/>
      <c r="Q462" s="769"/>
      <c r="R462" s="769"/>
      <c r="S462" s="769"/>
      <c r="T462" s="769"/>
      <c r="U462" s="769"/>
      <c r="V462" s="769"/>
      <c r="W462" s="769"/>
      <c r="X462" s="769"/>
      <c r="Y462" s="769"/>
      <c r="Z462" s="769"/>
      <c r="AA462" s="769"/>
      <c r="AB462" s="769"/>
      <c r="AC462" s="769"/>
      <c r="AD462" s="769"/>
      <c r="AE462" s="769"/>
      <c r="AF462" s="769"/>
      <c r="AG462" s="770"/>
      <c r="AH462" s="172"/>
      <c r="AI462" s="609"/>
      <c r="AJ462" s="590"/>
      <c r="AK462" s="590"/>
      <c r="AL462" s="590"/>
      <c r="AM462" s="590"/>
    </row>
    <row r="463" spans="1:39" s="158" customFormat="1" ht="15">
      <c r="A463" s="784"/>
      <c r="B463" s="784"/>
      <c r="C463" s="784"/>
      <c r="D463" s="784"/>
      <c r="E463" s="784"/>
      <c r="F463" s="784"/>
      <c r="G463" s="784"/>
      <c r="H463" s="784"/>
      <c r="I463" s="784"/>
      <c r="J463" s="784"/>
      <c r="K463" s="784"/>
      <c r="L463" s="784"/>
      <c r="M463" s="784"/>
      <c r="N463" s="784"/>
      <c r="O463" s="784"/>
      <c r="P463" s="784"/>
      <c r="Q463" s="784"/>
      <c r="R463" s="784"/>
      <c r="S463" s="784"/>
      <c r="T463" s="784"/>
      <c r="U463" s="784"/>
      <c r="V463" s="784"/>
      <c r="W463" s="784"/>
      <c r="X463" s="784"/>
      <c r="Y463" s="784"/>
      <c r="Z463" s="784"/>
      <c r="AA463" s="784"/>
      <c r="AB463" s="784"/>
      <c r="AC463" s="784"/>
      <c r="AD463" s="784"/>
      <c r="AE463" s="784"/>
      <c r="AF463" s="784"/>
      <c r="AG463" s="784"/>
      <c r="AH463" s="393"/>
      <c r="AI463" s="608"/>
      <c r="AJ463" s="608"/>
      <c r="AK463" s="608"/>
      <c r="AL463" s="609"/>
      <c r="AM463" s="399"/>
    </row>
    <row r="464" spans="1:39" s="158" customFormat="1" ht="19.5" customHeight="1">
      <c r="A464" s="771" t="s">
        <v>1036</v>
      </c>
      <c r="B464" s="772"/>
      <c r="C464" s="772"/>
      <c r="D464" s="772"/>
      <c r="E464" s="772"/>
      <c r="F464" s="772"/>
      <c r="G464" s="772"/>
      <c r="H464" s="772"/>
      <c r="I464" s="772"/>
      <c r="J464" s="772"/>
      <c r="K464" s="772"/>
      <c r="L464" s="772"/>
      <c r="M464" s="772"/>
      <c r="N464" s="772"/>
      <c r="O464" s="772"/>
      <c r="P464" s="773"/>
      <c r="Q464" s="772" t="s">
        <v>1037</v>
      </c>
      <c r="R464" s="772"/>
      <c r="S464" s="772"/>
      <c r="T464" s="772"/>
      <c r="U464" s="772"/>
      <c r="V464" s="772"/>
      <c r="W464" s="772"/>
      <c r="X464" s="772"/>
      <c r="Y464" s="772"/>
      <c r="Z464" s="772"/>
      <c r="AA464" s="772"/>
      <c r="AB464" s="772"/>
      <c r="AC464" s="772"/>
      <c r="AD464" s="772"/>
      <c r="AE464" s="772"/>
      <c r="AF464" s="772"/>
      <c r="AG464" s="773"/>
      <c r="AH464" s="171"/>
      <c r="AI464" s="596"/>
      <c r="AJ464" s="591"/>
      <c r="AK464" s="591"/>
      <c r="AL464" s="591"/>
      <c r="AM464" s="591"/>
    </row>
    <row r="465" spans="1:39" s="158" customFormat="1" ht="19.5" customHeight="1">
      <c r="A465" s="369" t="s">
        <v>1097</v>
      </c>
      <c r="B465" s="769"/>
      <c r="C465" s="769"/>
      <c r="D465" s="769"/>
      <c r="E465" s="769"/>
      <c r="F465" s="769"/>
      <c r="G465" s="769"/>
      <c r="H465" s="769"/>
      <c r="I465" s="769"/>
      <c r="J465" s="769"/>
      <c r="K465" s="769"/>
      <c r="L465" s="769"/>
      <c r="M465" s="769"/>
      <c r="N465" s="769"/>
      <c r="O465" s="769"/>
      <c r="P465" s="770"/>
      <c r="Q465" s="370" t="s">
        <v>1098</v>
      </c>
      <c r="R465" s="769"/>
      <c r="S465" s="769"/>
      <c r="T465" s="769"/>
      <c r="U465" s="769"/>
      <c r="V465" s="769"/>
      <c r="W465" s="769"/>
      <c r="X465" s="769"/>
      <c r="Y465" s="769"/>
      <c r="Z465" s="769"/>
      <c r="AA465" s="769"/>
      <c r="AB465" s="769"/>
      <c r="AC465" s="769"/>
      <c r="AD465" s="769"/>
      <c r="AE465" s="769"/>
      <c r="AF465" s="769"/>
      <c r="AG465" s="770"/>
      <c r="AH465" s="172"/>
      <c r="AI465" s="602"/>
      <c r="AJ465" s="593"/>
      <c r="AK465" s="593"/>
      <c r="AL465" s="593"/>
      <c r="AM465" s="593"/>
    </row>
    <row r="466" spans="1:39" s="158" customFormat="1" ht="19.5" customHeight="1">
      <c r="A466" s="771" t="s">
        <v>1051</v>
      </c>
      <c r="B466" s="772"/>
      <c r="C466" s="772"/>
      <c r="D466" s="772"/>
      <c r="E466" s="772"/>
      <c r="F466" s="772"/>
      <c r="G466" s="772"/>
      <c r="H466" s="772"/>
      <c r="I466" s="772"/>
      <c r="J466" s="772"/>
      <c r="K466" s="772"/>
      <c r="L466" s="772"/>
      <c r="M466" s="772"/>
      <c r="N466" s="772"/>
      <c r="O466" s="772"/>
      <c r="P466" s="772"/>
      <c r="Q466" s="772"/>
      <c r="R466" s="772"/>
      <c r="S466" s="772"/>
      <c r="T466" s="772"/>
      <c r="U466" s="772"/>
      <c r="V466" s="772"/>
      <c r="W466" s="772"/>
      <c r="X466" s="772"/>
      <c r="Y466" s="772"/>
      <c r="Z466" s="772"/>
      <c r="AA466" s="772"/>
      <c r="AB466" s="772"/>
      <c r="AC466" s="772"/>
      <c r="AD466" s="772"/>
      <c r="AE466" s="772"/>
      <c r="AF466" s="772"/>
      <c r="AG466" s="773"/>
      <c r="AH466" s="171"/>
      <c r="AI466" s="609"/>
      <c r="AJ466" s="590"/>
      <c r="AK466" s="590"/>
      <c r="AL466" s="590"/>
      <c r="AM466" s="590"/>
    </row>
    <row r="467" spans="1:39" s="158" customFormat="1" ht="9.75" customHeight="1">
      <c r="A467" s="781" t="s">
        <v>1099</v>
      </c>
      <c r="B467" s="651"/>
      <c r="C467" s="651"/>
      <c r="D467" s="651"/>
      <c r="E467" s="651"/>
      <c r="F467" s="651"/>
      <c r="G467" s="651"/>
      <c r="H467" s="651"/>
      <c r="I467" s="651"/>
      <c r="J467" s="651"/>
      <c r="K467" s="651"/>
      <c r="L467" s="651"/>
      <c r="M467" s="651"/>
      <c r="N467" s="651"/>
      <c r="O467" s="651"/>
      <c r="P467" s="651"/>
      <c r="Q467" s="651"/>
      <c r="R467" s="651"/>
      <c r="S467" s="651"/>
      <c r="T467" s="651"/>
      <c r="U467" s="651"/>
      <c r="V467" s="651"/>
      <c r="W467" s="651"/>
      <c r="X467" s="651"/>
      <c r="Y467" s="651"/>
      <c r="Z467" s="651"/>
      <c r="AA467" s="651"/>
      <c r="AB467" s="651"/>
      <c r="AC467" s="651"/>
      <c r="AD467" s="651"/>
      <c r="AE467" s="651"/>
      <c r="AF467" s="651"/>
      <c r="AG467" s="652"/>
      <c r="AH467" s="172"/>
      <c r="AI467" s="609"/>
      <c r="AJ467" s="590"/>
      <c r="AK467" s="590"/>
      <c r="AL467" s="590"/>
      <c r="AM467" s="590"/>
    </row>
    <row r="468" spans="1:39" s="158" customFormat="1" ht="9.75" customHeight="1">
      <c r="A468" s="782"/>
      <c r="B468" s="621"/>
      <c r="C468" s="621"/>
      <c r="D468" s="621"/>
      <c r="E468" s="621"/>
      <c r="F468" s="621"/>
      <c r="G468" s="621"/>
      <c r="H468" s="621"/>
      <c r="I468" s="621"/>
      <c r="J468" s="621"/>
      <c r="K468" s="621"/>
      <c r="L468" s="621"/>
      <c r="M468" s="621"/>
      <c r="N468" s="621"/>
      <c r="O468" s="621"/>
      <c r="P468" s="621"/>
      <c r="Q468" s="621"/>
      <c r="R468" s="621"/>
      <c r="S468" s="621"/>
      <c r="T468" s="621"/>
      <c r="U468" s="621"/>
      <c r="V468" s="621"/>
      <c r="W468" s="621"/>
      <c r="X468" s="621"/>
      <c r="Y468" s="621"/>
      <c r="Z468" s="621"/>
      <c r="AA468" s="621"/>
      <c r="AB468" s="621"/>
      <c r="AC468" s="621"/>
      <c r="AD468" s="621"/>
      <c r="AE468" s="621"/>
      <c r="AF468" s="621"/>
      <c r="AG468" s="622"/>
      <c r="AH468" s="172"/>
      <c r="AI468" s="609"/>
      <c r="AJ468" s="590"/>
      <c r="AK468" s="590"/>
      <c r="AL468" s="590"/>
      <c r="AM468" s="590"/>
    </row>
    <row r="469" spans="1:39" s="158" customFormat="1" ht="9.75" customHeight="1">
      <c r="A469" s="782"/>
      <c r="B469" s="621"/>
      <c r="C469" s="621"/>
      <c r="D469" s="621"/>
      <c r="E469" s="621"/>
      <c r="F469" s="621"/>
      <c r="G469" s="621"/>
      <c r="H469" s="621"/>
      <c r="I469" s="621"/>
      <c r="J469" s="621"/>
      <c r="K469" s="621"/>
      <c r="L469" s="621"/>
      <c r="M469" s="621"/>
      <c r="N469" s="621"/>
      <c r="O469" s="621"/>
      <c r="P469" s="621"/>
      <c r="Q469" s="621"/>
      <c r="R469" s="621"/>
      <c r="S469" s="621"/>
      <c r="T469" s="621"/>
      <c r="U469" s="621"/>
      <c r="V469" s="621"/>
      <c r="W469" s="621"/>
      <c r="X469" s="621"/>
      <c r="Y469" s="621"/>
      <c r="Z469" s="621"/>
      <c r="AA469" s="621"/>
      <c r="AB469" s="621"/>
      <c r="AC469" s="621"/>
      <c r="AD469" s="621"/>
      <c r="AE469" s="621"/>
      <c r="AF469" s="621"/>
      <c r="AG469" s="622"/>
      <c r="AH469" s="172"/>
      <c r="AI469" s="609"/>
      <c r="AJ469" s="590"/>
      <c r="AK469" s="590"/>
      <c r="AL469" s="590"/>
      <c r="AM469" s="590"/>
    </row>
    <row r="470" spans="1:39" s="158" customFormat="1" ht="9.75" customHeight="1">
      <c r="A470" s="782"/>
      <c r="B470" s="621"/>
      <c r="C470" s="621"/>
      <c r="D470" s="621"/>
      <c r="E470" s="621"/>
      <c r="F470" s="621"/>
      <c r="G470" s="621"/>
      <c r="H470" s="621"/>
      <c r="I470" s="621"/>
      <c r="J470" s="621"/>
      <c r="K470" s="621"/>
      <c r="L470" s="621"/>
      <c r="M470" s="621"/>
      <c r="N470" s="621"/>
      <c r="O470" s="621"/>
      <c r="P470" s="621"/>
      <c r="Q470" s="621"/>
      <c r="R470" s="621"/>
      <c r="S470" s="621"/>
      <c r="T470" s="621"/>
      <c r="U470" s="621"/>
      <c r="V470" s="621"/>
      <c r="W470" s="621"/>
      <c r="X470" s="621"/>
      <c r="Y470" s="621"/>
      <c r="Z470" s="621"/>
      <c r="AA470" s="621"/>
      <c r="AB470" s="621"/>
      <c r="AC470" s="621"/>
      <c r="AD470" s="621"/>
      <c r="AE470" s="621"/>
      <c r="AF470" s="621"/>
      <c r="AG470" s="622"/>
      <c r="AH470" s="172"/>
      <c r="AI470" s="609"/>
      <c r="AJ470" s="590"/>
      <c r="AK470" s="590"/>
      <c r="AL470" s="590"/>
      <c r="AM470" s="590"/>
    </row>
    <row r="471" spans="1:39" s="158" customFormat="1" ht="9.75" customHeight="1">
      <c r="A471" s="782"/>
      <c r="B471" s="621"/>
      <c r="C471" s="621"/>
      <c r="D471" s="621"/>
      <c r="E471" s="621"/>
      <c r="F471" s="621"/>
      <c r="G471" s="621"/>
      <c r="H471" s="621"/>
      <c r="I471" s="621"/>
      <c r="J471" s="621"/>
      <c r="K471" s="621"/>
      <c r="L471" s="621"/>
      <c r="M471" s="621"/>
      <c r="N471" s="621"/>
      <c r="O471" s="621"/>
      <c r="P471" s="621"/>
      <c r="Q471" s="621"/>
      <c r="R471" s="621"/>
      <c r="S471" s="621"/>
      <c r="T471" s="621"/>
      <c r="U471" s="621"/>
      <c r="V471" s="621"/>
      <c r="W471" s="621"/>
      <c r="X471" s="621"/>
      <c r="Y471" s="621"/>
      <c r="Z471" s="621"/>
      <c r="AA471" s="621"/>
      <c r="AB471" s="621"/>
      <c r="AC471" s="621"/>
      <c r="AD471" s="621"/>
      <c r="AE471" s="621"/>
      <c r="AF471" s="621"/>
      <c r="AG471" s="622"/>
      <c r="AH471" s="172"/>
      <c r="AI471" s="609"/>
      <c r="AJ471" s="590"/>
      <c r="AK471" s="590"/>
      <c r="AL471" s="590"/>
      <c r="AM471" s="590"/>
    </row>
    <row r="472" spans="1:39" s="158" customFormat="1" ht="9.75" customHeight="1">
      <c r="A472" s="782"/>
      <c r="B472" s="621"/>
      <c r="C472" s="621"/>
      <c r="D472" s="621"/>
      <c r="E472" s="621"/>
      <c r="F472" s="621"/>
      <c r="G472" s="621"/>
      <c r="H472" s="621"/>
      <c r="I472" s="621"/>
      <c r="J472" s="621"/>
      <c r="K472" s="621"/>
      <c r="L472" s="621"/>
      <c r="M472" s="621"/>
      <c r="N472" s="621"/>
      <c r="O472" s="621"/>
      <c r="P472" s="621"/>
      <c r="Q472" s="621"/>
      <c r="R472" s="621"/>
      <c r="S472" s="621"/>
      <c r="T472" s="621"/>
      <c r="U472" s="621"/>
      <c r="V472" s="621"/>
      <c r="W472" s="621"/>
      <c r="X472" s="621"/>
      <c r="Y472" s="621"/>
      <c r="Z472" s="621"/>
      <c r="AA472" s="621"/>
      <c r="AB472" s="621"/>
      <c r="AC472" s="621"/>
      <c r="AD472" s="621"/>
      <c r="AE472" s="621"/>
      <c r="AF472" s="621"/>
      <c r="AG472" s="622"/>
      <c r="AH472" s="172"/>
      <c r="AI472" s="609"/>
      <c r="AJ472" s="590"/>
      <c r="AK472" s="590"/>
      <c r="AL472" s="590"/>
      <c r="AM472" s="590"/>
    </row>
    <row r="473" spans="1:39" s="158" customFormat="1" ht="9.75" customHeight="1">
      <c r="A473" s="782"/>
      <c r="B473" s="621"/>
      <c r="C473" s="621"/>
      <c r="D473" s="621"/>
      <c r="E473" s="621"/>
      <c r="F473" s="621"/>
      <c r="G473" s="621"/>
      <c r="H473" s="621"/>
      <c r="I473" s="621"/>
      <c r="J473" s="621"/>
      <c r="K473" s="621"/>
      <c r="L473" s="621"/>
      <c r="M473" s="621"/>
      <c r="N473" s="621"/>
      <c r="O473" s="621"/>
      <c r="P473" s="621"/>
      <c r="Q473" s="621"/>
      <c r="R473" s="621"/>
      <c r="S473" s="621"/>
      <c r="T473" s="621"/>
      <c r="U473" s="621"/>
      <c r="V473" s="621"/>
      <c r="W473" s="621"/>
      <c r="X473" s="621"/>
      <c r="Y473" s="621"/>
      <c r="Z473" s="621"/>
      <c r="AA473" s="621"/>
      <c r="AB473" s="621"/>
      <c r="AC473" s="621"/>
      <c r="AD473" s="621"/>
      <c r="AE473" s="621"/>
      <c r="AF473" s="621"/>
      <c r="AG473" s="622"/>
      <c r="AH473" s="172"/>
      <c r="AI473" s="609"/>
      <c r="AJ473" s="590"/>
      <c r="AK473" s="590"/>
      <c r="AL473" s="590"/>
      <c r="AM473" s="590"/>
    </row>
    <row r="474" spans="1:39" s="158" customFormat="1" ht="9.75" customHeight="1">
      <c r="A474" s="782"/>
      <c r="B474" s="621"/>
      <c r="C474" s="621"/>
      <c r="D474" s="621"/>
      <c r="E474" s="621"/>
      <c r="F474" s="621"/>
      <c r="G474" s="621"/>
      <c r="H474" s="621"/>
      <c r="I474" s="621"/>
      <c r="J474" s="621"/>
      <c r="K474" s="621"/>
      <c r="L474" s="621"/>
      <c r="M474" s="621"/>
      <c r="N474" s="621"/>
      <c r="O474" s="621"/>
      <c r="P474" s="621"/>
      <c r="Q474" s="621"/>
      <c r="R474" s="621"/>
      <c r="S474" s="621"/>
      <c r="T474" s="621"/>
      <c r="U474" s="621"/>
      <c r="V474" s="621"/>
      <c r="W474" s="621"/>
      <c r="X474" s="621"/>
      <c r="Y474" s="621"/>
      <c r="Z474" s="621"/>
      <c r="AA474" s="621"/>
      <c r="AB474" s="621"/>
      <c r="AC474" s="621"/>
      <c r="AD474" s="621"/>
      <c r="AE474" s="621"/>
      <c r="AF474" s="621"/>
      <c r="AG474" s="622"/>
      <c r="AH474" s="172"/>
      <c r="AI474" s="609"/>
      <c r="AJ474" s="590"/>
      <c r="AK474" s="590"/>
      <c r="AL474" s="590"/>
      <c r="AM474" s="590"/>
    </row>
    <row r="475" spans="1:39" s="158" customFormat="1" ht="9.75" customHeight="1">
      <c r="A475" s="782"/>
      <c r="B475" s="621"/>
      <c r="C475" s="621"/>
      <c r="D475" s="621"/>
      <c r="E475" s="621"/>
      <c r="F475" s="621"/>
      <c r="G475" s="621"/>
      <c r="H475" s="621"/>
      <c r="I475" s="621"/>
      <c r="J475" s="621"/>
      <c r="K475" s="621"/>
      <c r="L475" s="621"/>
      <c r="M475" s="621"/>
      <c r="N475" s="621"/>
      <c r="O475" s="621"/>
      <c r="P475" s="621"/>
      <c r="Q475" s="621"/>
      <c r="R475" s="621"/>
      <c r="S475" s="621"/>
      <c r="T475" s="621"/>
      <c r="U475" s="621"/>
      <c r="V475" s="621"/>
      <c r="W475" s="621"/>
      <c r="X475" s="621"/>
      <c r="Y475" s="621"/>
      <c r="Z475" s="621"/>
      <c r="AA475" s="621"/>
      <c r="AB475" s="621"/>
      <c r="AC475" s="621"/>
      <c r="AD475" s="621"/>
      <c r="AE475" s="621"/>
      <c r="AF475" s="621"/>
      <c r="AG475" s="622"/>
      <c r="AH475" s="172"/>
      <c r="AI475" s="609"/>
      <c r="AJ475" s="590"/>
      <c r="AK475" s="590"/>
      <c r="AL475" s="590"/>
      <c r="AM475" s="590"/>
    </row>
    <row r="476" spans="1:39" s="158" customFormat="1" ht="9.75" customHeight="1">
      <c r="A476" s="782"/>
      <c r="B476" s="621"/>
      <c r="C476" s="621"/>
      <c r="D476" s="621"/>
      <c r="E476" s="621"/>
      <c r="F476" s="621"/>
      <c r="G476" s="621"/>
      <c r="H476" s="621"/>
      <c r="I476" s="621"/>
      <c r="J476" s="621"/>
      <c r="K476" s="621"/>
      <c r="L476" s="621"/>
      <c r="M476" s="621"/>
      <c r="N476" s="621"/>
      <c r="O476" s="621"/>
      <c r="P476" s="621"/>
      <c r="Q476" s="621"/>
      <c r="R476" s="621"/>
      <c r="S476" s="621"/>
      <c r="T476" s="621"/>
      <c r="U476" s="621"/>
      <c r="V476" s="621"/>
      <c r="W476" s="621"/>
      <c r="X476" s="621"/>
      <c r="Y476" s="621"/>
      <c r="Z476" s="621"/>
      <c r="AA476" s="621"/>
      <c r="AB476" s="621"/>
      <c r="AC476" s="621"/>
      <c r="AD476" s="621"/>
      <c r="AE476" s="621"/>
      <c r="AF476" s="621"/>
      <c r="AG476" s="622"/>
      <c r="AH476" s="172"/>
      <c r="AI476" s="609"/>
      <c r="AJ476" s="590"/>
      <c r="AK476" s="590"/>
      <c r="AL476" s="590"/>
      <c r="AM476" s="590"/>
    </row>
    <row r="477" spans="1:39" s="158" customFormat="1" ht="9.75" customHeight="1">
      <c r="A477" s="782"/>
      <c r="B477" s="621"/>
      <c r="C477" s="621"/>
      <c r="D477" s="621"/>
      <c r="E477" s="621"/>
      <c r="F477" s="621"/>
      <c r="G477" s="621"/>
      <c r="H477" s="621"/>
      <c r="I477" s="621"/>
      <c r="J477" s="621"/>
      <c r="K477" s="621"/>
      <c r="L477" s="621"/>
      <c r="M477" s="621"/>
      <c r="N477" s="621"/>
      <c r="O477" s="621"/>
      <c r="P477" s="621"/>
      <c r="Q477" s="621"/>
      <c r="R477" s="621"/>
      <c r="S477" s="621"/>
      <c r="T477" s="621"/>
      <c r="U477" s="621"/>
      <c r="V477" s="621"/>
      <c r="W477" s="621"/>
      <c r="X477" s="621"/>
      <c r="Y477" s="621"/>
      <c r="Z477" s="621"/>
      <c r="AA477" s="621"/>
      <c r="AB477" s="621"/>
      <c r="AC477" s="621"/>
      <c r="AD477" s="621"/>
      <c r="AE477" s="621"/>
      <c r="AF477" s="621"/>
      <c r="AG477" s="622"/>
      <c r="AH477" s="172"/>
      <c r="AI477" s="609"/>
      <c r="AJ477" s="590"/>
      <c r="AK477" s="590"/>
      <c r="AL477" s="590"/>
      <c r="AM477" s="590"/>
    </row>
    <row r="478" spans="1:39" s="158" customFormat="1" ht="9.75" customHeight="1">
      <c r="A478" s="783"/>
      <c r="B478" s="624"/>
      <c r="C478" s="624"/>
      <c r="D478" s="624"/>
      <c r="E478" s="624"/>
      <c r="F478" s="624"/>
      <c r="G478" s="624"/>
      <c r="H478" s="624"/>
      <c r="I478" s="624"/>
      <c r="J478" s="624"/>
      <c r="K478" s="624"/>
      <c r="L478" s="624"/>
      <c r="M478" s="624"/>
      <c r="N478" s="624"/>
      <c r="O478" s="624"/>
      <c r="P478" s="624"/>
      <c r="Q478" s="624"/>
      <c r="R478" s="624"/>
      <c r="S478" s="624"/>
      <c r="T478" s="624"/>
      <c r="U478" s="624"/>
      <c r="V478" s="624"/>
      <c r="W478" s="624"/>
      <c r="X478" s="624"/>
      <c r="Y478" s="624"/>
      <c r="Z478" s="624"/>
      <c r="AA478" s="624"/>
      <c r="AB478" s="624"/>
      <c r="AC478" s="624"/>
      <c r="AD478" s="624"/>
      <c r="AE478" s="624"/>
      <c r="AF478" s="624"/>
      <c r="AG478" s="625"/>
      <c r="AH478" s="172"/>
      <c r="AI478" s="609"/>
      <c r="AJ478" s="590"/>
      <c r="AK478" s="590"/>
      <c r="AL478" s="590"/>
      <c r="AM478" s="590"/>
    </row>
    <row r="479" spans="1:39" s="158" customFormat="1" ht="19.5" customHeight="1">
      <c r="A479" s="771" t="s">
        <v>1041</v>
      </c>
      <c r="B479" s="772"/>
      <c r="C479" s="772"/>
      <c r="D479" s="772"/>
      <c r="E479" s="772"/>
      <c r="F479" s="772"/>
      <c r="G479" s="772"/>
      <c r="H479" s="772"/>
      <c r="I479" s="772"/>
      <c r="J479" s="772"/>
      <c r="K479" s="772"/>
      <c r="L479" s="772"/>
      <c r="M479" s="772"/>
      <c r="N479" s="772"/>
      <c r="O479" s="772"/>
      <c r="P479" s="772"/>
      <c r="Q479" s="772"/>
      <c r="R479" s="772"/>
      <c r="S479" s="772"/>
      <c r="T479" s="772"/>
      <c r="U479" s="772"/>
      <c r="V479" s="772"/>
      <c r="W479" s="772"/>
      <c r="X479" s="772"/>
      <c r="Y479" s="772"/>
      <c r="Z479" s="772"/>
      <c r="AA479" s="772"/>
      <c r="AB479" s="772"/>
      <c r="AC479" s="772"/>
      <c r="AD479" s="772"/>
      <c r="AE479" s="772"/>
      <c r="AF479" s="772"/>
      <c r="AG479" s="773"/>
      <c r="AH479" s="171"/>
      <c r="AI479" s="609"/>
      <c r="AJ479" s="590"/>
      <c r="AK479" s="590"/>
      <c r="AL479" s="590"/>
      <c r="AM479" s="590"/>
    </row>
    <row r="480" spans="1:39" s="158" customFormat="1" ht="11.25" customHeight="1">
      <c r="A480" s="781" t="s">
        <v>1100</v>
      </c>
      <c r="B480" s="651"/>
      <c r="C480" s="651"/>
      <c r="D480" s="651"/>
      <c r="E480" s="651"/>
      <c r="F480" s="651"/>
      <c r="G480" s="651"/>
      <c r="H480" s="651"/>
      <c r="I480" s="651"/>
      <c r="J480" s="651"/>
      <c r="K480" s="651"/>
      <c r="L480" s="651"/>
      <c r="M480" s="651"/>
      <c r="N480" s="651"/>
      <c r="O480" s="651"/>
      <c r="P480" s="651"/>
      <c r="Q480" s="651"/>
      <c r="R480" s="651"/>
      <c r="S480" s="651"/>
      <c r="T480" s="651"/>
      <c r="U480" s="651"/>
      <c r="V480" s="651"/>
      <c r="W480" s="651"/>
      <c r="X480" s="651"/>
      <c r="Y480" s="651"/>
      <c r="Z480" s="651"/>
      <c r="AA480" s="651"/>
      <c r="AB480" s="651"/>
      <c r="AC480" s="651"/>
      <c r="AD480" s="651"/>
      <c r="AE480" s="651"/>
      <c r="AF480" s="651"/>
      <c r="AG480" s="652"/>
      <c r="AH480" s="172"/>
      <c r="AI480" s="609"/>
      <c r="AJ480" s="590"/>
      <c r="AK480" s="590"/>
      <c r="AL480" s="590"/>
      <c r="AM480" s="590"/>
    </row>
    <row r="481" spans="1:39" s="158" customFormat="1" ht="11.25" customHeight="1">
      <c r="A481" s="782"/>
      <c r="B481" s="621"/>
      <c r="C481" s="621"/>
      <c r="D481" s="621"/>
      <c r="E481" s="621"/>
      <c r="F481" s="621"/>
      <c r="G481" s="621"/>
      <c r="H481" s="621"/>
      <c r="I481" s="621"/>
      <c r="J481" s="621"/>
      <c r="K481" s="621"/>
      <c r="L481" s="621"/>
      <c r="M481" s="621"/>
      <c r="N481" s="621"/>
      <c r="O481" s="621"/>
      <c r="P481" s="621"/>
      <c r="Q481" s="621"/>
      <c r="R481" s="621"/>
      <c r="S481" s="621"/>
      <c r="T481" s="621"/>
      <c r="U481" s="621"/>
      <c r="V481" s="621"/>
      <c r="W481" s="621"/>
      <c r="X481" s="621"/>
      <c r="Y481" s="621"/>
      <c r="Z481" s="621"/>
      <c r="AA481" s="621"/>
      <c r="AB481" s="621"/>
      <c r="AC481" s="621"/>
      <c r="AD481" s="621"/>
      <c r="AE481" s="621"/>
      <c r="AF481" s="621"/>
      <c r="AG481" s="622"/>
      <c r="AH481" s="172"/>
      <c r="AI481" s="609"/>
      <c r="AJ481" s="590"/>
      <c r="AK481" s="590"/>
      <c r="AL481" s="590"/>
      <c r="AM481" s="590"/>
    </row>
    <row r="482" spans="1:39" s="158" customFormat="1" ht="11.25" customHeight="1">
      <c r="A482" s="782"/>
      <c r="B482" s="621"/>
      <c r="C482" s="621"/>
      <c r="D482" s="621"/>
      <c r="E482" s="621"/>
      <c r="F482" s="621"/>
      <c r="G482" s="621"/>
      <c r="H482" s="621"/>
      <c r="I482" s="621"/>
      <c r="J482" s="621"/>
      <c r="K482" s="621"/>
      <c r="L482" s="621"/>
      <c r="M482" s="621"/>
      <c r="N482" s="621"/>
      <c r="O482" s="621"/>
      <c r="P482" s="621"/>
      <c r="Q482" s="621"/>
      <c r="R482" s="621"/>
      <c r="S482" s="621"/>
      <c r="T482" s="621"/>
      <c r="U482" s="621"/>
      <c r="V482" s="621"/>
      <c r="W482" s="621"/>
      <c r="X482" s="621"/>
      <c r="Y482" s="621"/>
      <c r="Z482" s="621"/>
      <c r="AA482" s="621"/>
      <c r="AB482" s="621"/>
      <c r="AC482" s="621"/>
      <c r="AD482" s="621"/>
      <c r="AE482" s="621"/>
      <c r="AF482" s="621"/>
      <c r="AG482" s="622"/>
      <c r="AH482" s="172"/>
      <c r="AI482" s="609"/>
      <c r="AJ482" s="590"/>
      <c r="AK482" s="590"/>
      <c r="AL482" s="590"/>
      <c r="AM482" s="590"/>
    </row>
    <row r="483" spans="1:39" s="158" customFormat="1" ht="11.25" customHeight="1">
      <c r="A483" s="782"/>
      <c r="B483" s="621"/>
      <c r="C483" s="621"/>
      <c r="D483" s="621"/>
      <c r="E483" s="621"/>
      <c r="F483" s="621"/>
      <c r="G483" s="621"/>
      <c r="H483" s="621"/>
      <c r="I483" s="621"/>
      <c r="J483" s="621"/>
      <c r="K483" s="621"/>
      <c r="L483" s="621"/>
      <c r="M483" s="621"/>
      <c r="N483" s="621"/>
      <c r="O483" s="621"/>
      <c r="P483" s="621"/>
      <c r="Q483" s="621"/>
      <c r="R483" s="621"/>
      <c r="S483" s="621"/>
      <c r="T483" s="621"/>
      <c r="U483" s="621"/>
      <c r="V483" s="621"/>
      <c r="W483" s="621"/>
      <c r="X483" s="621"/>
      <c r="Y483" s="621"/>
      <c r="Z483" s="621"/>
      <c r="AA483" s="621"/>
      <c r="AB483" s="621"/>
      <c r="AC483" s="621"/>
      <c r="AD483" s="621"/>
      <c r="AE483" s="621"/>
      <c r="AF483" s="621"/>
      <c r="AG483" s="622"/>
      <c r="AH483" s="172"/>
      <c r="AI483" s="609"/>
      <c r="AJ483" s="590"/>
      <c r="AK483" s="590"/>
      <c r="AL483" s="590"/>
      <c r="AM483" s="590"/>
    </row>
    <row r="484" spans="1:39" s="158" customFormat="1" ht="11.25" customHeight="1">
      <c r="A484" s="782"/>
      <c r="B484" s="621"/>
      <c r="C484" s="621"/>
      <c r="D484" s="621"/>
      <c r="E484" s="621"/>
      <c r="F484" s="621"/>
      <c r="G484" s="621"/>
      <c r="H484" s="621"/>
      <c r="I484" s="621"/>
      <c r="J484" s="621"/>
      <c r="K484" s="621"/>
      <c r="L484" s="621"/>
      <c r="M484" s="621"/>
      <c r="N484" s="621"/>
      <c r="O484" s="621"/>
      <c r="P484" s="621"/>
      <c r="Q484" s="621"/>
      <c r="R484" s="621"/>
      <c r="S484" s="621"/>
      <c r="T484" s="621"/>
      <c r="U484" s="621"/>
      <c r="V484" s="621"/>
      <c r="W484" s="621"/>
      <c r="X484" s="621"/>
      <c r="Y484" s="621"/>
      <c r="Z484" s="621"/>
      <c r="AA484" s="621"/>
      <c r="AB484" s="621"/>
      <c r="AC484" s="621"/>
      <c r="AD484" s="621"/>
      <c r="AE484" s="621"/>
      <c r="AF484" s="621"/>
      <c r="AG484" s="622"/>
      <c r="AH484" s="172"/>
      <c r="AI484" s="609"/>
      <c r="AJ484" s="590"/>
      <c r="AK484" s="590"/>
      <c r="AL484" s="590"/>
      <c r="AM484" s="590"/>
    </row>
    <row r="485" spans="1:39" s="158" customFormat="1" ht="11.25" customHeight="1">
      <c r="A485" s="782"/>
      <c r="B485" s="621"/>
      <c r="C485" s="621"/>
      <c r="D485" s="621"/>
      <c r="E485" s="621"/>
      <c r="F485" s="621"/>
      <c r="G485" s="621"/>
      <c r="H485" s="621"/>
      <c r="I485" s="621"/>
      <c r="J485" s="621"/>
      <c r="K485" s="621"/>
      <c r="L485" s="621"/>
      <c r="M485" s="621"/>
      <c r="N485" s="621"/>
      <c r="O485" s="621"/>
      <c r="P485" s="621"/>
      <c r="Q485" s="621"/>
      <c r="R485" s="621"/>
      <c r="S485" s="621"/>
      <c r="T485" s="621"/>
      <c r="U485" s="621"/>
      <c r="V485" s="621"/>
      <c r="W485" s="621"/>
      <c r="X485" s="621"/>
      <c r="Y485" s="621"/>
      <c r="Z485" s="621"/>
      <c r="AA485" s="621"/>
      <c r="AB485" s="621"/>
      <c r="AC485" s="621"/>
      <c r="AD485" s="621"/>
      <c r="AE485" s="621"/>
      <c r="AF485" s="621"/>
      <c r="AG485" s="622"/>
      <c r="AH485" s="172"/>
      <c r="AI485" s="609"/>
      <c r="AJ485" s="590"/>
      <c r="AK485" s="590"/>
      <c r="AL485" s="590"/>
      <c r="AM485" s="590"/>
    </row>
    <row r="486" spans="1:39" s="158" customFormat="1" ht="11.25" customHeight="1">
      <c r="A486" s="782"/>
      <c r="B486" s="621"/>
      <c r="C486" s="621"/>
      <c r="D486" s="621"/>
      <c r="E486" s="621"/>
      <c r="F486" s="621"/>
      <c r="G486" s="621"/>
      <c r="H486" s="621"/>
      <c r="I486" s="621"/>
      <c r="J486" s="621"/>
      <c r="K486" s="621"/>
      <c r="L486" s="621"/>
      <c r="M486" s="621"/>
      <c r="N486" s="621"/>
      <c r="O486" s="621"/>
      <c r="P486" s="621"/>
      <c r="Q486" s="621"/>
      <c r="R486" s="621"/>
      <c r="S486" s="621"/>
      <c r="T486" s="621"/>
      <c r="U486" s="621"/>
      <c r="V486" s="621"/>
      <c r="W486" s="621"/>
      <c r="X486" s="621"/>
      <c r="Y486" s="621"/>
      <c r="Z486" s="621"/>
      <c r="AA486" s="621"/>
      <c r="AB486" s="621"/>
      <c r="AC486" s="621"/>
      <c r="AD486" s="621"/>
      <c r="AE486" s="621"/>
      <c r="AF486" s="621"/>
      <c r="AG486" s="622"/>
      <c r="AH486" s="172"/>
      <c r="AI486" s="609"/>
      <c r="AJ486" s="590"/>
      <c r="AK486" s="590"/>
      <c r="AL486" s="590"/>
      <c r="AM486" s="590"/>
    </row>
    <row r="487" spans="1:39" s="158" customFormat="1" ht="11.25" customHeight="1">
      <c r="A487" s="782"/>
      <c r="B487" s="621"/>
      <c r="C487" s="621"/>
      <c r="D487" s="621"/>
      <c r="E487" s="621"/>
      <c r="F487" s="621"/>
      <c r="G487" s="621"/>
      <c r="H487" s="621"/>
      <c r="I487" s="621"/>
      <c r="J487" s="621"/>
      <c r="K487" s="621"/>
      <c r="L487" s="621"/>
      <c r="M487" s="621"/>
      <c r="N487" s="621"/>
      <c r="O487" s="621"/>
      <c r="P487" s="621"/>
      <c r="Q487" s="621"/>
      <c r="R487" s="621"/>
      <c r="S487" s="621"/>
      <c r="T487" s="621"/>
      <c r="U487" s="621"/>
      <c r="V487" s="621"/>
      <c r="W487" s="621"/>
      <c r="X487" s="621"/>
      <c r="Y487" s="621"/>
      <c r="Z487" s="621"/>
      <c r="AA487" s="621"/>
      <c r="AB487" s="621"/>
      <c r="AC487" s="621"/>
      <c r="AD487" s="621"/>
      <c r="AE487" s="621"/>
      <c r="AF487" s="621"/>
      <c r="AG487" s="622"/>
      <c r="AH487" s="172"/>
      <c r="AI487" s="609"/>
      <c r="AJ487" s="590"/>
      <c r="AK487" s="590"/>
      <c r="AL487" s="590"/>
      <c r="AM487" s="590"/>
    </row>
    <row r="488" spans="1:39" s="158" customFormat="1" ht="11.25" customHeight="1">
      <c r="A488" s="782"/>
      <c r="B488" s="621"/>
      <c r="C488" s="621"/>
      <c r="D488" s="621"/>
      <c r="E488" s="621"/>
      <c r="F488" s="621"/>
      <c r="G488" s="621"/>
      <c r="H488" s="621"/>
      <c r="I488" s="621"/>
      <c r="J488" s="621"/>
      <c r="K488" s="621"/>
      <c r="L488" s="621"/>
      <c r="M488" s="621"/>
      <c r="N488" s="621"/>
      <c r="O488" s="621"/>
      <c r="P488" s="621"/>
      <c r="Q488" s="621"/>
      <c r="R488" s="621"/>
      <c r="S488" s="621"/>
      <c r="T488" s="621"/>
      <c r="U488" s="621"/>
      <c r="V488" s="621"/>
      <c r="W488" s="621"/>
      <c r="X488" s="621"/>
      <c r="Y488" s="621"/>
      <c r="Z488" s="621"/>
      <c r="AA488" s="621"/>
      <c r="AB488" s="621"/>
      <c r="AC488" s="621"/>
      <c r="AD488" s="621"/>
      <c r="AE488" s="621"/>
      <c r="AF488" s="621"/>
      <c r="AG488" s="622"/>
      <c r="AH488" s="172"/>
      <c r="AI488" s="609"/>
      <c r="AJ488" s="590"/>
      <c r="AK488" s="590"/>
      <c r="AL488" s="590"/>
      <c r="AM488" s="590"/>
    </row>
    <row r="489" spans="1:39" s="158" customFormat="1" ht="11.25" customHeight="1">
      <c r="A489" s="782"/>
      <c r="B489" s="621"/>
      <c r="C489" s="621"/>
      <c r="D489" s="621"/>
      <c r="E489" s="621"/>
      <c r="F489" s="621"/>
      <c r="G489" s="621"/>
      <c r="H489" s="621"/>
      <c r="I489" s="621"/>
      <c r="J489" s="621"/>
      <c r="K489" s="621"/>
      <c r="L489" s="621"/>
      <c r="M489" s="621"/>
      <c r="N489" s="621"/>
      <c r="O489" s="621"/>
      <c r="P489" s="621"/>
      <c r="Q489" s="621"/>
      <c r="R489" s="621"/>
      <c r="S489" s="621"/>
      <c r="T489" s="621"/>
      <c r="U489" s="621"/>
      <c r="V489" s="621"/>
      <c r="W489" s="621"/>
      <c r="X489" s="621"/>
      <c r="Y489" s="621"/>
      <c r="Z489" s="621"/>
      <c r="AA489" s="621"/>
      <c r="AB489" s="621"/>
      <c r="AC489" s="621"/>
      <c r="AD489" s="621"/>
      <c r="AE489" s="621"/>
      <c r="AF489" s="621"/>
      <c r="AG489" s="622"/>
      <c r="AH489" s="172"/>
      <c r="AI489" s="609"/>
      <c r="AJ489" s="590"/>
      <c r="AK489" s="590"/>
      <c r="AL489" s="590"/>
      <c r="AM489" s="590"/>
    </row>
    <row r="490" spans="1:39" s="158" customFormat="1" ht="11.25" customHeight="1">
      <c r="A490" s="782"/>
      <c r="B490" s="621"/>
      <c r="C490" s="621"/>
      <c r="D490" s="621"/>
      <c r="E490" s="621"/>
      <c r="F490" s="621"/>
      <c r="G490" s="621"/>
      <c r="H490" s="621"/>
      <c r="I490" s="621"/>
      <c r="J490" s="621"/>
      <c r="K490" s="621"/>
      <c r="L490" s="621"/>
      <c r="M490" s="621"/>
      <c r="N490" s="621"/>
      <c r="O490" s="621"/>
      <c r="P490" s="621"/>
      <c r="Q490" s="621"/>
      <c r="R490" s="621"/>
      <c r="S490" s="621"/>
      <c r="T490" s="621"/>
      <c r="U490" s="621"/>
      <c r="V490" s="621"/>
      <c r="W490" s="621"/>
      <c r="X490" s="621"/>
      <c r="Y490" s="621"/>
      <c r="Z490" s="621"/>
      <c r="AA490" s="621"/>
      <c r="AB490" s="621"/>
      <c r="AC490" s="621"/>
      <c r="AD490" s="621"/>
      <c r="AE490" s="621"/>
      <c r="AF490" s="621"/>
      <c r="AG490" s="622"/>
      <c r="AH490" s="172"/>
      <c r="AI490" s="609"/>
      <c r="AJ490" s="590"/>
      <c r="AK490" s="590"/>
      <c r="AL490" s="590"/>
      <c r="AM490" s="590"/>
    </row>
    <row r="491" spans="1:39" s="158" customFormat="1" ht="11.25" customHeight="1">
      <c r="A491" s="783"/>
      <c r="B491" s="624"/>
      <c r="C491" s="624"/>
      <c r="D491" s="624"/>
      <c r="E491" s="624"/>
      <c r="F491" s="624"/>
      <c r="G491" s="624"/>
      <c r="H491" s="624"/>
      <c r="I491" s="624"/>
      <c r="J491" s="624"/>
      <c r="K491" s="624"/>
      <c r="L491" s="624"/>
      <c r="M491" s="624"/>
      <c r="N491" s="624"/>
      <c r="O491" s="624"/>
      <c r="P491" s="624"/>
      <c r="Q491" s="624"/>
      <c r="R491" s="624"/>
      <c r="S491" s="624"/>
      <c r="T491" s="624"/>
      <c r="U491" s="624"/>
      <c r="V491" s="624"/>
      <c r="W491" s="624"/>
      <c r="X491" s="624"/>
      <c r="Y491" s="624"/>
      <c r="Z491" s="624"/>
      <c r="AA491" s="624"/>
      <c r="AB491" s="624"/>
      <c r="AC491" s="624"/>
      <c r="AD491" s="624"/>
      <c r="AE491" s="624"/>
      <c r="AF491" s="624"/>
      <c r="AG491" s="625"/>
      <c r="AH491" s="172"/>
      <c r="AI491" s="609"/>
      <c r="AJ491" s="590"/>
      <c r="AK491" s="590"/>
      <c r="AL491" s="590"/>
      <c r="AM491" s="590"/>
    </row>
    <row r="492" spans="1:39" s="158" customFormat="1" ht="19.5" customHeight="1">
      <c r="A492" s="771" t="s">
        <v>1054</v>
      </c>
      <c r="B492" s="772"/>
      <c r="C492" s="772"/>
      <c r="D492" s="772"/>
      <c r="E492" s="772"/>
      <c r="F492" s="772"/>
      <c r="G492" s="772"/>
      <c r="H492" s="772"/>
      <c r="I492" s="772"/>
      <c r="J492" s="772"/>
      <c r="K492" s="772"/>
      <c r="L492" s="772"/>
      <c r="M492" s="772"/>
      <c r="N492" s="772"/>
      <c r="O492" s="772"/>
      <c r="P492" s="772"/>
      <c r="Q492" s="772"/>
      <c r="R492" s="772"/>
      <c r="S492" s="772"/>
      <c r="T492" s="772"/>
      <c r="U492" s="772"/>
      <c r="V492" s="772"/>
      <c r="W492" s="772"/>
      <c r="X492" s="772"/>
      <c r="Y492" s="772"/>
      <c r="Z492" s="772"/>
      <c r="AA492" s="772"/>
      <c r="AB492" s="772"/>
      <c r="AC492" s="772"/>
      <c r="AD492" s="772"/>
      <c r="AE492" s="772"/>
      <c r="AF492" s="772"/>
      <c r="AG492" s="773"/>
      <c r="AH492" s="171"/>
      <c r="AI492" s="609"/>
      <c r="AJ492" s="590"/>
      <c r="AK492" s="590"/>
      <c r="AL492" s="590"/>
      <c r="AM492" s="590"/>
    </row>
    <row r="493" spans="1:39" s="158" customFormat="1" ht="10.5" customHeight="1">
      <c r="A493" s="781" t="s">
        <v>1101</v>
      </c>
      <c r="B493" s="651"/>
      <c r="C493" s="651"/>
      <c r="D493" s="651"/>
      <c r="E493" s="651"/>
      <c r="F493" s="651"/>
      <c r="G493" s="651"/>
      <c r="H493" s="651"/>
      <c r="I493" s="651"/>
      <c r="J493" s="651"/>
      <c r="K493" s="651"/>
      <c r="L493" s="651"/>
      <c r="M493" s="651"/>
      <c r="N493" s="651"/>
      <c r="O493" s="651"/>
      <c r="P493" s="651"/>
      <c r="Q493" s="651"/>
      <c r="R493" s="651"/>
      <c r="S493" s="651"/>
      <c r="T493" s="651"/>
      <c r="U493" s="651"/>
      <c r="V493" s="651"/>
      <c r="W493" s="651"/>
      <c r="X493" s="651"/>
      <c r="Y493" s="651"/>
      <c r="Z493" s="651"/>
      <c r="AA493" s="651"/>
      <c r="AB493" s="651"/>
      <c r="AC493" s="651"/>
      <c r="AD493" s="651"/>
      <c r="AE493" s="651"/>
      <c r="AF493" s="651"/>
      <c r="AG493" s="652"/>
      <c r="AH493" s="172"/>
      <c r="AI493" s="609"/>
      <c r="AJ493" s="590"/>
      <c r="AK493" s="590"/>
      <c r="AL493" s="590"/>
      <c r="AM493" s="590"/>
    </row>
    <row r="494" spans="1:39" s="158" customFormat="1" ht="10.5" customHeight="1">
      <c r="A494" s="782"/>
      <c r="B494" s="621"/>
      <c r="C494" s="621"/>
      <c r="D494" s="621"/>
      <c r="E494" s="621"/>
      <c r="F494" s="621"/>
      <c r="G494" s="621"/>
      <c r="H494" s="621"/>
      <c r="I494" s="621"/>
      <c r="J494" s="621"/>
      <c r="K494" s="621"/>
      <c r="L494" s="621"/>
      <c r="M494" s="621"/>
      <c r="N494" s="621"/>
      <c r="O494" s="621"/>
      <c r="P494" s="621"/>
      <c r="Q494" s="621"/>
      <c r="R494" s="621"/>
      <c r="S494" s="621"/>
      <c r="T494" s="621"/>
      <c r="U494" s="621"/>
      <c r="V494" s="621"/>
      <c r="W494" s="621"/>
      <c r="X494" s="621"/>
      <c r="Y494" s="621"/>
      <c r="Z494" s="621"/>
      <c r="AA494" s="621"/>
      <c r="AB494" s="621"/>
      <c r="AC494" s="621"/>
      <c r="AD494" s="621"/>
      <c r="AE494" s="621"/>
      <c r="AF494" s="621"/>
      <c r="AG494" s="622"/>
      <c r="AH494" s="172"/>
      <c r="AI494" s="609"/>
      <c r="AJ494" s="590"/>
      <c r="AK494" s="590"/>
      <c r="AL494" s="590"/>
      <c r="AM494" s="590"/>
    </row>
    <row r="495" spans="1:39" s="158" customFormat="1" ht="10.5" customHeight="1">
      <c r="A495" s="782"/>
      <c r="B495" s="621"/>
      <c r="C495" s="621"/>
      <c r="D495" s="621"/>
      <c r="E495" s="621"/>
      <c r="F495" s="621"/>
      <c r="G495" s="621"/>
      <c r="H495" s="621"/>
      <c r="I495" s="621"/>
      <c r="J495" s="621"/>
      <c r="K495" s="621"/>
      <c r="L495" s="621"/>
      <c r="M495" s="621"/>
      <c r="N495" s="621"/>
      <c r="O495" s="621"/>
      <c r="P495" s="621"/>
      <c r="Q495" s="621"/>
      <c r="R495" s="621"/>
      <c r="S495" s="621"/>
      <c r="T495" s="621"/>
      <c r="U495" s="621"/>
      <c r="V495" s="621"/>
      <c r="W495" s="621"/>
      <c r="X495" s="621"/>
      <c r="Y495" s="621"/>
      <c r="Z495" s="621"/>
      <c r="AA495" s="621"/>
      <c r="AB495" s="621"/>
      <c r="AC495" s="621"/>
      <c r="AD495" s="621"/>
      <c r="AE495" s="621"/>
      <c r="AF495" s="621"/>
      <c r="AG495" s="622"/>
      <c r="AH495" s="172"/>
      <c r="AI495" s="609"/>
      <c r="AJ495" s="590"/>
      <c r="AK495" s="590"/>
      <c r="AL495" s="590"/>
      <c r="AM495" s="590"/>
    </row>
    <row r="496" spans="1:39" s="158" customFormat="1" ht="10.5" customHeight="1">
      <c r="A496" s="782"/>
      <c r="B496" s="621"/>
      <c r="C496" s="621"/>
      <c r="D496" s="621"/>
      <c r="E496" s="621"/>
      <c r="F496" s="621"/>
      <c r="G496" s="621"/>
      <c r="H496" s="621"/>
      <c r="I496" s="621"/>
      <c r="J496" s="621"/>
      <c r="K496" s="621"/>
      <c r="L496" s="621"/>
      <c r="M496" s="621"/>
      <c r="N496" s="621"/>
      <c r="O496" s="621"/>
      <c r="P496" s="621"/>
      <c r="Q496" s="621"/>
      <c r="R496" s="621"/>
      <c r="S496" s="621"/>
      <c r="T496" s="621"/>
      <c r="U496" s="621"/>
      <c r="V496" s="621"/>
      <c r="W496" s="621"/>
      <c r="X496" s="621"/>
      <c r="Y496" s="621"/>
      <c r="Z496" s="621"/>
      <c r="AA496" s="621"/>
      <c r="AB496" s="621"/>
      <c r="AC496" s="621"/>
      <c r="AD496" s="621"/>
      <c r="AE496" s="621"/>
      <c r="AF496" s="621"/>
      <c r="AG496" s="622"/>
      <c r="AH496" s="172"/>
      <c r="AI496" s="609"/>
      <c r="AJ496" s="590"/>
      <c r="AK496" s="590"/>
      <c r="AL496" s="590"/>
      <c r="AM496" s="590"/>
    </row>
    <row r="497" spans="1:39" s="158" customFormat="1" ht="10.5" customHeight="1">
      <c r="A497" s="782"/>
      <c r="B497" s="621"/>
      <c r="C497" s="621"/>
      <c r="D497" s="621"/>
      <c r="E497" s="621"/>
      <c r="F497" s="621"/>
      <c r="G497" s="621"/>
      <c r="H497" s="621"/>
      <c r="I497" s="621"/>
      <c r="J497" s="621"/>
      <c r="K497" s="621"/>
      <c r="L497" s="621"/>
      <c r="M497" s="621"/>
      <c r="N497" s="621"/>
      <c r="O497" s="621"/>
      <c r="P497" s="621"/>
      <c r="Q497" s="621"/>
      <c r="R497" s="621"/>
      <c r="S497" s="621"/>
      <c r="T497" s="621"/>
      <c r="U497" s="621"/>
      <c r="V497" s="621"/>
      <c r="W497" s="621"/>
      <c r="X497" s="621"/>
      <c r="Y497" s="621"/>
      <c r="Z497" s="621"/>
      <c r="AA497" s="621"/>
      <c r="AB497" s="621"/>
      <c r="AC497" s="621"/>
      <c r="AD497" s="621"/>
      <c r="AE497" s="621"/>
      <c r="AF497" s="621"/>
      <c r="AG497" s="622"/>
      <c r="AH497" s="172"/>
      <c r="AI497" s="609"/>
      <c r="AJ497" s="590"/>
      <c r="AK497" s="590"/>
      <c r="AL497" s="590"/>
      <c r="AM497" s="590"/>
    </row>
    <row r="498" spans="1:39" s="158" customFormat="1" ht="10.5" customHeight="1">
      <c r="A498" s="782"/>
      <c r="B498" s="621"/>
      <c r="C498" s="621"/>
      <c r="D498" s="621"/>
      <c r="E498" s="621"/>
      <c r="F498" s="621"/>
      <c r="G498" s="621"/>
      <c r="H498" s="621"/>
      <c r="I498" s="621"/>
      <c r="J498" s="621"/>
      <c r="K498" s="621"/>
      <c r="L498" s="621"/>
      <c r="M498" s="621"/>
      <c r="N498" s="621"/>
      <c r="O498" s="621"/>
      <c r="P498" s="621"/>
      <c r="Q498" s="621"/>
      <c r="R498" s="621"/>
      <c r="S498" s="621"/>
      <c r="T498" s="621"/>
      <c r="U498" s="621"/>
      <c r="V498" s="621"/>
      <c r="W498" s="621"/>
      <c r="X498" s="621"/>
      <c r="Y498" s="621"/>
      <c r="Z498" s="621"/>
      <c r="AA498" s="621"/>
      <c r="AB498" s="621"/>
      <c r="AC498" s="621"/>
      <c r="AD498" s="621"/>
      <c r="AE498" s="621"/>
      <c r="AF498" s="621"/>
      <c r="AG498" s="622"/>
      <c r="AH498" s="172"/>
      <c r="AI498" s="609"/>
      <c r="AJ498" s="590"/>
      <c r="AK498" s="590"/>
      <c r="AL498" s="590"/>
      <c r="AM498" s="590"/>
    </row>
    <row r="499" spans="1:39" s="158" customFormat="1" ht="10.5" customHeight="1">
      <c r="A499" s="782"/>
      <c r="B499" s="621"/>
      <c r="C499" s="621"/>
      <c r="D499" s="621"/>
      <c r="E499" s="621"/>
      <c r="F499" s="621"/>
      <c r="G499" s="621"/>
      <c r="H499" s="621"/>
      <c r="I499" s="621"/>
      <c r="J499" s="621"/>
      <c r="K499" s="621"/>
      <c r="L499" s="621"/>
      <c r="M499" s="621"/>
      <c r="N499" s="621"/>
      <c r="O499" s="621"/>
      <c r="P499" s="621"/>
      <c r="Q499" s="621"/>
      <c r="R499" s="621"/>
      <c r="S499" s="621"/>
      <c r="T499" s="621"/>
      <c r="U499" s="621"/>
      <c r="V499" s="621"/>
      <c r="W499" s="621"/>
      <c r="X499" s="621"/>
      <c r="Y499" s="621"/>
      <c r="Z499" s="621"/>
      <c r="AA499" s="621"/>
      <c r="AB499" s="621"/>
      <c r="AC499" s="621"/>
      <c r="AD499" s="621"/>
      <c r="AE499" s="621"/>
      <c r="AF499" s="621"/>
      <c r="AG499" s="622"/>
      <c r="AH499" s="172"/>
      <c r="AI499" s="609"/>
      <c r="AJ499" s="590"/>
      <c r="AK499" s="590"/>
      <c r="AL499" s="590"/>
      <c r="AM499" s="590"/>
    </row>
    <row r="500" spans="1:39" s="158" customFormat="1" ht="10.5" customHeight="1">
      <c r="A500" s="782"/>
      <c r="B500" s="621"/>
      <c r="C500" s="621"/>
      <c r="D500" s="621"/>
      <c r="E500" s="621"/>
      <c r="F500" s="621"/>
      <c r="G500" s="621"/>
      <c r="H500" s="621"/>
      <c r="I500" s="621"/>
      <c r="J500" s="621"/>
      <c r="K500" s="621"/>
      <c r="L500" s="621"/>
      <c r="M500" s="621"/>
      <c r="N500" s="621"/>
      <c r="O500" s="621"/>
      <c r="P500" s="621"/>
      <c r="Q500" s="621"/>
      <c r="R500" s="621"/>
      <c r="S500" s="621"/>
      <c r="T500" s="621"/>
      <c r="U500" s="621"/>
      <c r="V500" s="621"/>
      <c r="W500" s="621"/>
      <c r="X500" s="621"/>
      <c r="Y500" s="621"/>
      <c r="Z500" s="621"/>
      <c r="AA500" s="621"/>
      <c r="AB500" s="621"/>
      <c r="AC500" s="621"/>
      <c r="AD500" s="621"/>
      <c r="AE500" s="621"/>
      <c r="AF500" s="621"/>
      <c r="AG500" s="622"/>
      <c r="AH500" s="172"/>
      <c r="AI500" s="609"/>
      <c r="AJ500" s="590"/>
      <c r="AK500" s="590"/>
      <c r="AL500" s="590"/>
      <c r="AM500" s="590"/>
    </row>
    <row r="501" spans="1:39" s="158" customFormat="1" ht="10.5" customHeight="1">
      <c r="A501" s="782"/>
      <c r="B501" s="621"/>
      <c r="C501" s="621"/>
      <c r="D501" s="621"/>
      <c r="E501" s="621"/>
      <c r="F501" s="621"/>
      <c r="G501" s="621"/>
      <c r="H501" s="621"/>
      <c r="I501" s="621"/>
      <c r="J501" s="621"/>
      <c r="K501" s="621"/>
      <c r="L501" s="621"/>
      <c r="M501" s="621"/>
      <c r="N501" s="621"/>
      <c r="O501" s="621"/>
      <c r="P501" s="621"/>
      <c r="Q501" s="621"/>
      <c r="R501" s="621"/>
      <c r="S501" s="621"/>
      <c r="T501" s="621"/>
      <c r="U501" s="621"/>
      <c r="V501" s="621"/>
      <c r="W501" s="621"/>
      <c r="X501" s="621"/>
      <c r="Y501" s="621"/>
      <c r="Z501" s="621"/>
      <c r="AA501" s="621"/>
      <c r="AB501" s="621"/>
      <c r="AC501" s="621"/>
      <c r="AD501" s="621"/>
      <c r="AE501" s="621"/>
      <c r="AF501" s="621"/>
      <c r="AG501" s="622"/>
      <c r="AH501" s="172"/>
      <c r="AI501" s="609"/>
      <c r="AJ501" s="590"/>
      <c r="AK501" s="590"/>
      <c r="AL501" s="590"/>
      <c r="AM501" s="590"/>
    </row>
    <row r="502" spans="1:39" s="158" customFormat="1" ht="10.5" customHeight="1">
      <c r="A502" s="782"/>
      <c r="B502" s="621"/>
      <c r="C502" s="621"/>
      <c r="D502" s="621"/>
      <c r="E502" s="621"/>
      <c r="F502" s="621"/>
      <c r="G502" s="621"/>
      <c r="H502" s="621"/>
      <c r="I502" s="621"/>
      <c r="J502" s="621"/>
      <c r="K502" s="621"/>
      <c r="L502" s="621"/>
      <c r="M502" s="621"/>
      <c r="N502" s="621"/>
      <c r="O502" s="621"/>
      <c r="P502" s="621"/>
      <c r="Q502" s="621"/>
      <c r="R502" s="621"/>
      <c r="S502" s="621"/>
      <c r="T502" s="621"/>
      <c r="U502" s="621"/>
      <c r="V502" s="621"/>
      <c r="W502" s="621"/>
      <c r="X502" s="621"/>
      <c r="Y502" s="621"/>
      <c r="Z502" s="621"/>
      <c r="AA502" s="621"/>
      <c r="AB502" s="621"/>
      <c r="AC502" s="621"/>
      <c r="AD502" s="621"/>
      <c r="AE502" s="621"/>
      <c r="AF502" s="621"/>
      <c r="AG502" s="622"/>
      <c r="AH502" s="172"/>
      <c r="AI502" s="609"/>
      <c r="AJ502" s="590"/>
      <c r="AK502" s="590"/>
      <c r="AL502" s="590"/>
      <c r="AM502" s="590"/>
    </row>
    <row r="503" spans="1:39" s="158" customFormat="1" ht="10.5" customHeight="1">
      <c r="A503" s="782"/>
      <c r="B503" s="621"/>
      <c r="C503" s="621"/>
      <c r="D503" s="621"/>
      <c r="E503" s="621"/>
      <c r="F503" s="621"/>
      <c r="G503" s="621"/>
      <c r="H503" s="621"/>
      <c r="I503" s="621"/>
      <c r="J503" s="621"/>
      <c r="K503" s="621"/>
      <c r="L503" s="621"/>
      <c r="M503" s="621"/>
      <c r="N503" s="621"/>
      <c r="O503" s="621"/>
      <c r="P503" s="621"/>
      <c r="Q503" s="621"/>
      <c r="R503" s="621"/>
      <c r="S503" s="621"/>
      <c r="T503" s="621"/>
      <c r="U503" s="621"/>
      <c r="V503" s="621"/>
      <c r="W503" s="621"/>
      <c r="X503" s="621"/>
      <c r="Y503" s="621"/>
      <c r="Z503" s="621"/>
      <c r="AA503" s="621"/>
      <c r="AB503" s="621"/>
      <c r="AC503" s="621"/>
      <c r="AD503" s="621"/>
      <c r="AE503" s="621"/>
      <c r="AF503" s="621"/>
      <c r="AG503" s="622"/>
      <c r="AH503" s="172"/>
      <c r="AI503" s="609"/>
      <c r="AJ503" s="590"/>
      <c r="AK503" s="590"/>
      <c r="AL503" s="590"/>
      <c r="AM503" s="590"/>
    </row>
    <row r="504" spans="1:39" s="158" customFormat="1" ht="10.5" customHeight="1">
      <c r="A504" s="783"/>
      <c r="B504" s="624"/>
      <c r="C504" s="624"/>
      <c r="D504" s="624"/>
      <c r="E504" s="624"/>
      <c r="F504" s="624"/>
      <c r="G504" s="624"/>
      <c r="H504" s="624"/>
      <c r="I504" s="624"/>
      <c r="J504" s="624"/>
      <c r="K504" s="624"/>
      <c r="L504" s="624"/>
      <c r="M504" s="624"/>
      <c r="N504" s="624"/>
      <c r="O504" s="624"/>
      <c r="P504" s="624"/>
      <c r="Q504" s="624"/>
      <c r="R504" s="624"/>
      <c r="S504" s="624"/>
      <c r="T504" s="624"/>
      <c r="U504" s="624"/>
      <c r="V504" s="624"/>
      <c r="W504" s="624"/>
      <c r="X504" s="624"/>
      <c r="Y504" s="624"/>
      <c r="Z504" s="624"/>
      <c r="AA504" s="624"/>
      <c r="AB504" s="624"/>
      <c r="AC504" s="624"/>
      <c r="AD504" s="624"/>
      <c r="AE504" s="624"/>
      <c r="AF504" s="624"/>
      <c r="AG504" s="625"/>
      <c r="AH504" s="172"/>
      <c r="AI504" s="609"/>
      <c r="AJ504" s="590"/>
      <c r="AK504" s="590"/>
      <c r="AL504" s="590"/>
      <c r="AM504" s="590"/>
    </row>
    <row r="505" spans="1:39" s="158" customFormat="1" ht="19.5" customHeight="1">
      <c r="A505" s="771" t="s">
        <v>1043</v>
      </c>
      <c r="B505" s="772"/>
      <c r="C505" s="772"/>
      <c r="D505" s="772"/>
      <c r="E505" s="772"/>
      <c r="F505" s="772"/>
      <c r="G505" s="772"/>
      <c r="H505" s="772"/>
      <c r="I505" s="772"/>
      <c r="J505" s="772"/>
      <c r="K505" s="772"/>
      <c r="L505" s="772"/>
      <c r="M505" s="772"/>
      <c r="N505" s="772"/>
      <c r="O505" s="772"/>
      <c r="P505" s="772"/>
      <c r="Q505" s="772"/>
      <c r="R505" s="772"/>
      <c r="S505" s="772"/>
      <c r="T505" s="772"/>
      <c r="U505" s="772"/>
      <c r="V505" s="772"/>
      <c r="W505" s="772"/>
      <c r="X505" s="772"/>
      <c r="Y505" s="772"/>
      <c r="Z505" s="772"/>
      <c r="AA505" s="772"/>
      <c r="AB505" s="772"/>
      <c r="AC505" s="772"/>
      <c r="AD505" s="772"/>
      <c r="AE505" s="772"/>
      <c r="AF505" s="772"/>
      <c r="AG505" s="773"/>
      <c r="AH505" s="171"/>
      <c r="AI505" s="609"/>
      <c r="AJ505" s="590"/>
      <c r="AK505" s="590"/>
      <c r="AL505" s="590"/>
      <c r="AM505" s="590"/>
    </row>
    <row r="506" spans="1:39" s="158" customFormat="1" ht="53.25" customHeight="1">
      <c r="A506" s="369" t="s">
        <v>1107</v>
      </c>
      <c r="B506" s="769"/>
      <c r="C506" s="769"/>
      <c r="D506" s="769"/>
      <c r="E506" s="769"/>
      <c r="F506" s="769"/>
      <c r="G506" s="769"/>
      <c r="H506" s="769"/>
      <c r="I506" s="769"/>
      <c r="J506" s="769"/>
      <c r="K506" s="769"/>
      <c r="L506" s="769"/>
      <c r="M506" s="769"/>
      <c r="N506" s="769"/>
      <c r="O506" s="769"/>
      <c r="P506" s="769"/>
      <c r="Q506" s="769"/>
      <c r="R506" s="769"/>
      <c r="S506" s="769"/>
      <c r="T506" s="769"/>
      <c r="U506" s="769"/>
      <c r="V506" s="769"/>
      <c r="W506" s="769"/>
      <c r="X506" s="769"/>
      <c r="Y506" s="769"/>
      <c r="Z506" s="769"/>
      <c r="AA506" s="769"/>
      <c r="AB506" s="769"/>
      <c r="AC506" s="769"/>
      <c r="AD506" s="769"/>
      <c r="AE506" s="769"/>
      <c r="AF506" s="769"/>
      <c r="AG506" s="770"/>
      <c r="AH506" s="172"/>
      <c r="AI506" s="596"/>
      <c r="AJ506" s="591"/>
      <c r="AK506" s="591"/>
      <c r="AL506" s="591"/>
      <c r="AM506" s="591"/>
    </row>
    <row r="507" spans="1:39" s="158" customFormat="1" ht="15">
      <c r="A507" s="788"/>
      <c r="B507" s="788"/>
      <c r="C507" s="788"/>
      <c r="D507" s="788"/>
      <c r="E507" s="788"/>
      <c r="F507" s="788"/>
      <c r="G507" s="788"/>
      <c r="H507" s="788"/>
      <c r="I507" s="788"/>
      <c r="J507" s="788"/>
      <c r="K507" s="788"/>
      <c r="L507" s="788"/>
      <c r="M507" s="788"/>
      <c r="N507" s="788"/>
      <c r="O507" s="788"/>
      <c r="P507" s="788"/>
      <c r="Q507" s="788"/>
      <c r="R507" s="788"/>
      <c r="S507" s="788"/>
      <c r="T507" s="788"/>
      <c r="U507" s="788"/>
      <c r="V507" s="788"/>
      <c r="W507" s="788"/>
      <c r="X507" s="788"/>
      <c r="Y507" s="788"/>
      <c r="Z507" s="788"/>
      <c r="AA507" s="788"/>
      <c r="AB507" s="788"/>
      <c r="AC507" s="788"/>
      <c r="AD507" s="788"/>
      <c r="AE507" s="788"/>
      <c r="AF507" s="788"/>
      <c r="AG507" s="788"/>
      <c r="AH507" s="180"/>
      <c r="AI507" s="594"/>
      <c r="AJ507" s="595"/>
      <c r="AK507" s="595"/>
      <c r="AL507" s="596"/>
      <c r="AM507" s="399"/>
    </row>
    <row r="508" spans="1:39" ht="18.75" customHeight="1">
      <c r="A508" s="618" t="s">
        <v>1057</v>
      </c>
      <c r="B508" s="618"/>
      <c r="C508" s="618"/>
      <c r="D508" s="618"/>
      <c r="E508" s="618"/>
      <c r="F508" s="618"/>
      <c r="G508" s="618"/>
      <c r="H508" s="618"/>
      <c r="I508" s="618"/>
      <c r="J508" s="618"/>
      <c r="K508" s="618"/>
      <c r="L508" s="618"/>
      <c r="M508" s="618"/>
      <c r="N508" s="618"/>
      <c r="O508" s="618"/>
      <c r="P508" s="618"/>
      <c r="Q508" s="618"/>
      <c r="R508" s="618"/>
      <c r="S508" s="618"/>
      <c r="T508" s="618"/>
      <c r="U508" s="618"/>
      <c r="V508" s="618"/>
      <c r="W508" s="618"/>
      <c r="X508" s="618"/>
      <c r="Y508" s="618"/>
      <c r="Z508" s="618"/>
      <c r="AA508" s="618"/>
      <c r="AB508" s="618"/>
      <c r="AC508" s="618"/>
      <c r="AD508" s="618"/>
      <c r="AE508" s="618"/>
      <c r="AF508" s="618"/>
      <c r="AG508" s="618"/>
      <c r="AH508" s="181"/>
      <c r="AI508" s="597"/>
      <c r="AJ508" s="808"/>
      <c r="AK508" s="808"/>
      <c r="AL508" s="599"/>
      <c r="AM508" s="399"/>
    </row>
    <row r="509" spans="1:39" ht="13.5" customHeight="1">
      <c r="A509" s="653"/>
      <c r="B509" s="653"/>
      <c r="C509" s="653"/>
      <c r="D509" s="653"/>
      <c r="E509" s="653"/>
      <c r="F509" s="653"/>
      <c r="G509" s="653"/>
      <c r="H509" s="653"/>
      <c r="I509" s="653"/>
      <c r="J509" s="653"/>
      <c r="K509" s="653"/>
      <c r="L509" s="653"/>
      <c r="M509" s="653"/>
      <c r="N509" s="653"/>
      <c r="O509" s="653"/>
      <c r="P509" s="653"/>
      <c r="Q509" s="653"/>
      <c r="R509" s="653"/>
      <c r="S509" s="653"/>
      <c r="T509" s="653"/>
      <c r="U509" s="653"/>
      <c r="V509" s="653"/>
      <c r="W509" s="653"/>
      <c r="X509" s="653"/>
      <c r="Y509" s="653"/>
      <c r="Z509" s="653"/>
      <c r="AA509" s="653"/>
      <c r="AB509" s="653"/>
      <c r="AC509" s="653"/>
      <c r="AD509" s="653"/>
      <c r="AE509" s="653"/>
      <c r="AF509" s="653"/>
      <c r="AG509" s="653"/>
      <c r="AH509" s="182"/>
      <c r="AI509" s="597"/>
      <c r="AJ509" s="808"/>
      <c r="AK509" s="808"/>
      <c r="AL509" s="599"/>
      <c r="AM509" s="399"/>
    </row>
    <row r="510" spans="1:39" ht="19.5" customHeight="1">
      <c r="A510" s="635" t="s">
        <v>1058</v>
      </c>
      <c r="B510" s="636"/>
      <c r="C510" s="636"/>
      <c r="D510" s="636"/>
      <c r="E510" s="636"/>
      <c r="F510" s="636"/>
      <c r="G510" s="636"/>
      <c r="H510" s="636"/>
      <c r="I510" s="636"/>
      <c r="J510" s="636"/>
      <c r="K510" s="636"/>
      <c r="L510" s="636"/>
      <c r="M510" s="636"/>
      <c r="N510" s="636"/>
      <c r="O510" s="636"/>
      <c r="P510" s="636"/>
      <c r="Q510" s="636"/>
      <c r="R510" s="636"/>
      <c r="S510" s="636"/>
      <c r="T510" s="636"/>
      <c r="U510" s="636"/>
      <c r="V510" s="636"/>
      <c r="W510" s="636"/>
      <c r="X510" s="636"/>
      <c r="Y510" s="636"/>
      <c r="Z510" s="636"/>
      <c r="AA510" s="636"/>
      <c r="AB510" s="636"/>
      <c r="AC510" s="636"/>
      <c r="AD510" s="636"/>
      <c r="AE510" s="636"/>
      <c r="AF510" s="636"/>
      <c r="AG510" s="637"/>
      <c r="AH510" s="148"/>
      <c r="AI510" s="597"/>
      <c r="AJ510" s="808"/>
      <c r="AK510" s="808"/>
      <c r="AL510" s="599"/>
      <c r="AM510" s="399"/>
    </row>
    <row r="511" spans="1:39" ht="21" customHeight="1">
      <c r="A511" s="695" t="s">
        <v>1062</v>
      </c>
      <c r="B511" s="695"/>
      <c r="C511" s="695"/>
      <c r="D511" s="695"/>
      <c r="E511" s="776" t="s">
        <v>1037</v>
      </c>
      <c r="F511" s="777"/>
      <c r="G511" s="777"/>
      <c r="H511" s="777"/>
      <c r="I511" s="777"/>
      <c r="J511" s="777"/>
      <c r="K511" s="777"/>
      <c r="L511" s="778"/>
      <c r="M511" s="656" t="s">
        <v>1061</v>
      </c>
      <c r="N511" s="657"/>
      <c r="O511" s="714"/>
      <c r="P511" s="656" t="s">
        <v>1064</v>
      </c>
      <c r="Q511" s="657"/>
      <c r="R511" s="657"/>
      <c r="S511" s="657"/>
      <c r="T511" s="657"/>
      <c r="U511" s="657"/>
      <c r="V511" s="657"/>
      <c r="W511" s="657"/>
      <c r="X511" s="657"/>
      <c r="Y511" s="657"/>
      <c r="Z511" s="657"/>
      <c r="AA511" s="714"/>
      <c r="AB511" s="695" t="s">
        <v>1063</v>
      </c>
      <c r="AC511" s="695"/>
      <c r="AD511" s="695"/>
      <c r="AE511" s="695"/>
      <c r="AF511" s="695"/>
      <c r="AG511" s="695"/>
      <c r="AH511" s="183"/>
      <c r="AI511" s="597"/>
      <c r="AJ511" s="808"/>
      <c r="AK511" s="808"/>
      <c r="AL511" s="599"/>
      <c r="AM511" s="399"/>
    </row>
    <row r="512" spans="1:39" ht="136.5" customHeight="1">
      <c r="A512" s="775"/>
      <c r="B512" s="775"/>
      <c r="C512" s="775"/>
      <c r="D512" s="775"/>
      <c r="E512" s="795" t="s">
        <v>1490</v>
      </c>
      <c r="F512" s="779"/>
      <c r="G512" s="779"/>
      <c r="H512" s="779"/>
      <c r="I512" s="779" t="s">
        <v>1491</v>
      </c>
      <c r="J512" s="779"/>
      <c r="K512" s="779"/>
      <c r="L512" s="780"/>
      <c r="M512" s="785"/>
      <c r="N512" s="786"/>
      <c r="O512" s="787"/>
      <c r="P512" s="785"/>
      <c r="Q512" s="786"/>
      <c r="R512" s="786"/>
      <c r="S512" s="786"/>
      <c r="T512" s="786"/>
      <c r="U512" s="786"/>
      <c r="V512" s="786"/>
      <c r="W512" s="786"/>
      <c r="X512" s="786"/>
      <c r="Y512" s="786"/>
      <c r="Z512" s="786"/>
      <c r="AA512" s="787"/>
      <c r="AB512" s="775"/>
      <c r="AC512" s="775"/>
      <c r="AD512" s="775"/>
      <c r="AE512" s="775"/>
      <c r="AF512" s="775"/>
      <c r="AG512" s="775"/>
      <c r="AH512" s="183"/>
      <c r="AI512" s="600"/>
      <c r="AJ512" s="601"/>
      <c r="AK512" s="601"/>
      <c r="AL512" s="602"/>
      <c r="AM512" s="399"/>
    </row>
    <row r="513" spans="1:39" ht="19.5" customHeight="1">
      <c r="A513" s="735" t="s">
        <v>1108</v>
      </c>
      <c r="B513" s="735"/>
      <c r="C513" s="735"/>
      <c r="D513" s="735"/>
      <c r="E513" s="735" t="s">
        <v>1109</v>
      </c>
      <c r="F513" s="735"/>
      <c r="G513" s="735"/>
      <c r="H513" s="735"/>
      <c r="I513" s="735" t="s">
        <v>1110</v>
      </c>
      <c r="J513" s="735"/>
      <c r="K513" s="735"/>
      <c r="L513" s="735"/>
      <c r="M513" s="735" t="s">
        <v>1111</v>
      </c>
      <c r="N513" s="735"/>
      <c r="O513" s="735"/>
      <c r="P513" s="735" t="s">
        <v>1112</v>
      </c>
      <c r="Q513" s="735"/>
      <c r="R513" s="735"/>
      <c r="S513" s="735"/>
      <c r="T513" s="735"/>
      <c r="U513" s="735"/>
      <c r="V513" s="735"/>
      <c r="W513" s="735"/>
      <c r="X513" s="735"/>
      <c r="Y513" s="735"/>
      <c r="Z513" s="735"/>
      <c r="AA513" s="735"/>
      <c r="AB513" s="735" t="s">
        <v>1113</v>
      </c>
      <c r="AC513" s="735"/>
      <c r="AD513" s="735"/>
      <c r="AE513" s="735"/>
      <c r="AF513" s="735"/>
      <c r="AG513" s="735"/>
      <c r="AH513" s="184"/>
      <c r="AI513" s="602"/>
      <c r="AJ513" s="593"/>
      <c r="AK513" s="593"/>
      <c r="AL513" s="593"/>
      <c r="AM513" s="593"/>
    </row>
    <row r="514" spans="1:39" ht="66" customHeight="1">
      <c r="A514" s="717"/>
      <c r="B514" s="717"/>
      <c r="C514" s="717"/>
      <c r="D514" s="717"/>
      <c r="E514" s="717"/>
      <c r="F514" s="717"/>
      <c r="G514" s="717"/>
      <c r="H514" s="717"/>
      <c r="I514" s="717" t="str">
        <f>IF($A514="nie dotyczy","nie dotyczy"," ")</f>
        <v xml:space="preserve"> </v>
      </c>
      <c r="J514" s="717"/>
      <c r="K514" s="717"/>
      <c r="L514" s="717"/>
      <c r="M514" s="730" t="str">
        <f>IF($A514="nie dotyczy","0"," ")</f>
        <v xml:space="preserve"> </v>
      </c>
      <c r="N514" s="730"/>
      <c r="O514" s="730"/>
      <c r="P514" s="717" t="str">
        <f>IF($A514="nie dotyczy","nie dotyczy"," ")</f>
        <v xml:space="preserve"> </v>
      </c>
      <c r="Q514" s="717"/>
      <c r="R514" s="717"/>
      <c r="S514" s="717"/>
      <c r="T514" s="717"/>
      <c r="U514" s="717"/>
      <c r="V514" s="717"/>
      <c r="W514" s="717"/>
      <c r="X514" s="717"/>
      <c r="Y514" s="717"/>
      <c r="Z514" s="717"/>
      <c r="AA514" s="717"/>
      <c r="AB514" s="717" t="str">
        <f t="shared" ref="AB514:AB524" si="0">IF($A514="nie dotyczy","nie dotyczy"," ")</f>
        <v xml:space="preserve"> </v>
      </c>
      <c r="AC514" s="717"/>
      <c r="AD514" s="717"/>
      <c r="AE514" s="717"/>
      <c r="AF514" s="717"/>
      <c r="AG514" s="717"/>
      <c r="AH514" s="183" t="s">
        <v>1565</v>
      </c>
      <c r="AI514" s="609"/>
      <c r="AJ514" s="590"/>
      <c r="AK514" s="590"/>
      <c r="AL514" s="590"/>
      <c r="AM514" s="590"/>
    </row>
    <row r="515" spans="1:39" s="158" customFormat="1" ht="66" customHeight="1">
      <c r="A515" s="717"/>
      <c r="B515" s="717"/>
      <c r="C515" s="717"/>
      <c r="D515" s="717"/>
      <c r="E515" s="717"/>
      <c r="F515" s="717"/>
      <c r="G515" s="717"/>
      <c r="H515" s="717"/>
      <c r="I515" s="717" t="str">
        <f t="shared" ref="I515:I524" si="1">IF($A515="nie dotyczy","nie dotyczy"," ")</f>
        <v xml:space="preserve"> </v>
      </c>
      <c r="J515" s="717"/>
      <c r="K515" s="717"/>
      <c r="L515" s="717"/>
      <c r="M515" s="730" t="str">
        <f t="shared" ref="M515:M524" si="2">IF($A515="nie dotyczy","0"," ")</f>
        <v xml:space="preserve"> </v>
      </c>
      <c r="N515" s="730"/>
      <c r="O515" s="730"/>
      <c r="P515" s="717" t="str">
        <f t="shared" ref="P515:P524" si="3">IF($A515="nie dotyczy","nie dotyczy"," ")</f>
        <v xml:space="preserve"> </v>
      </c>
      <c r="Q515" s="717"/>
      <c r="R515" s="717"/>
      <c r="S515" s="717"/>
      <c r="T515" s="717"/>
      <c r="U515" s="717"/>
      <c r="V515" s="717"/>
      <c r="W515" s="717"/>
      <c r="X515" s="717"/>
      <c r="Y515" s="717"/>
      <c r="Z515" s="717"/>
      <c r="AA515" s="717"/>
      <c r="AB515" s="717" t="str">
        <f t="shared" si="0"/>
        <v xml:space="preserve"> </v>
      </c>
      <c r="AC515" s="717"/>
      <c r="AD515" s="717"/>
      <c r="AE515" s="717"/>
      <c r="AF515" s="717"/>
      <c r="AG515" s="717"/>
      <c r="AH515" s="184"/>
      <c r="AI515" s="185"/>
      <c r="AJ515" s="159"/>
      <c r="AK515" s="159"/>
      <c r="AL515" s="159"/>
      <c r="AM515" s="159"/>
    </row>
    <row r="516" spans="1:39" s="158" customFormat="1" ht="66" customHeight="1">
      <c r="A516" s="717"/>
      <c r="B516" s="717"/>
      <c r="C516" s="717"/>
      <c r="D516" s="717"/>
      <c r="E516" s="717" t="str">
        <f t="shared" ref="E516:E524" si="4">IF($A516="nie dotyczy","nie dotyczy"," ")</f>
        <v xml:space="preserve"> </v>
      </c>
      <c r="F516" s="717"/>
      <c r="G516" s="717"/>
      <c r="H516" s="717"/>
      <c r="I516" s="717" t="str">
        <f t="shared" si="1"/>
        <v xml:space="preserve"> </v>
      </c>
      <c r="J516" s="717"/>
      <c r="K516" s="717"/>
      <c r="L516" s="717"/>
      <c r="M516" s="730" t="str">
        <f t="shared" si="2"/>
        <v xml:space="preserve"> </v>
      </c>
      <c r="N516" s="730"/>
      <c r="O516" s="730"/>
      <c r="P516" s="717" t="str">
        <f t="shared" si="3"/>
        <v xml:space="preserve"> </v>
      </c>
      <c r="Q516" s="717"/>
      <c r="R516" s="717"/>
      <c r="S516" s="717"/>
      <c r="T516" s="717"/>
      <c r="U516" s="717"/>
      <c r="V516" s="717"/>
      <c r="W516" s="717"/>
      <c r="X516" s="717"/>
      <c r="Y516" s="717"/>
      <c r="Z516" s="717"/>
      <c r="AA516" s="717"/>
      <c r="AB516" s="717" t="str">
        <f t="shared" si="0"/>
        <v xml:space="preserve"> </v>
      </c>
      <c r="AC516" s="717"/>
      <c r="AD516" s="717"/>
      <c r="AE516" s="717"/>
      <c r="AF516" s="717"/>
      <c r="AG516" s="717"/>
      <c r="AH516" s="184"/>
      <c r="AI516" s="185"/>
      <c r="AJ516" s="159"/>
      <c r="AK516" s="159"/>
      <c r="AL516" s="159"/>
      <c r="AM516" s="159"/>
    </row>
    <row r="517" spans="1:39" s="158" customFormat="1" ht="66" customHeight="1">
      <c r="A517" s="717"/>
      <c r="B517" s="717"/>
      <c r="C517" s="717"/>
      <c r="D517" s="717"/>
      <c r="E517" s="717" t="str">
        <f t="shared" si="4"/>
        <v xml:space="preserve"> </v>
      </c>
      <c r="F517" s="717"/>
      <c r="G517" s="717"/>
      <c r="H517" s="717"/>
      <c r="I517" s="717" t="str">
        <f t="shared" si="1"/>
        <v xml:space="preserve"> </v>
      </c>
      <c r="J517" s="717"/>
      <c r="K517" s="717"/>
      <c r="L517" s="717"/>
      <c r="M517" s="730" t="str">
        <f t="shared" si="2"/>
        <v xml:space="preserve"> </v>
      </c>
      <c r="N517" s="730"/>
      <c r="O517" s="730"/>
      <c r="P517" s="717" t="str">
        <f t="shared" si="3"/>
        <v xml:space="preserve"> </v>
      </c>
      <c r="Q517" s="717"/>
      <c r="R517" s="717"/>
      <c r="S517" s="717"/>
      <c r="T517" s="717"/>
      <c r="U517" s="717"/>
      <c r="V517" s="717"/>
      <c r="W517" s="717"/>
      <c r="X517" s="717"/>
      <c r="Y517" s="717"/>
      <c r="Z517" s="717"/>
      <c r="AA517" s="717"/>
      <c r="AB517" s="717" t="str">
        <f t="shared" si="0"/>
        <v xml:space="preserve"> </v>
      </c>
      <c r="AC517" s="717"/>
      <c r="AD517" s="717"/>
      <c r="AE517" s="717"/>
      <c r="AF517" s="717"/>
      <c r="AG517" s="717"/>
      <c r="AH517" s="184"/>
      <c r="AI517" s="185"/>
      <c r="AJ517" s="159"/>
      <c r="AK517" s="159"/>
      <c r="AL517" s="159"/>
      <c r="AM517" s="159"/>
    </row>
    <row r="518" spans="1:39" s="158" customFormat="1" ht="66" customHeight="1">
      <c r="A518" s="768"/>
      <c r="B518" s="769"/>
      <c r="C518" s="769"/>
      <c r="D518" s="770"/>
      <c r="E518" s="768" t="str">
        <f t="shared" si="4"/>
        <v xml:space="preserve"> </v>
      </c>
      <c r="F518" s="769"/>
      <c r="G518" s="769"/>
      <c r="H518" s="770"/>
      <c r="I518" s="768" t="str">
        <f t="shared" si="1"/>
        <v xml:space="preserve"> </v>
      </c>
      <c r="J518" s="769"/>
      <c r="K518" s="769"/>
      <c r="L518" s="770"/>
      <c r="M518" s="730" t="str">
        <f t="shared" si="2"/>
        <v xml:space="preserve"> </v>
      </c>
      <c r="N518" s="661"/>
      <c r="O518" s="662"/>
      <c r="P518" s="768" t="str">
        <f t="shared" si="3"/>
        <v xml:space="preserve"> </v>
      </c>
      <c r="Q518" s="769"/>
      <c r="R518" s="769"/>
      <c r="S518" s="769"/>
      <c r="T518" s="769"/>
      <c r="U518" s="769"/>
      <c r="V518" s="769"/>
      <c r="W518" s="769"/>
      <c r="X518" s="769"/>
      <c r="Y518" s="769"/>
      <c r="Z518" s="769"/>
      <c r="AA518" s="770"/>
      <c r="AB518" s="768" t="str">
        <f t="shared" si="0"/>
        <v xml:space="preserve"> </v>
      </c>
      <c r="AC518" s="769"/>
      <c r="AD518" s="769"/>
      <c r="AE518" s="769"/>
      <c r="AF518" s="769"/>
      <c r="AG518" s="770"/>
      <c r="AH518" s="184"/>
      <c r="AI518" s="185"/>
      <c r="AJ518" s="159"/>
      <c r="AK518" s="159"/>
      <c r="AL518" s="159"/>
      <c r="AM518" s="159"/>
    </row>
    <row r="519" spans="1:39" s="158" customFormat="1" ht="66" customHeight="1">
      <c r="A519" s="768"/>
      <c r="B519" s="769"/>
      <c r="C519" s="769"/>
      <c r="D519" s="770"/>
      <c r="E519" s="768" t="str">
        <f t="shared" si="4"/>
        <v xml:space="preserve"> </v>
      </c>
      <c r="F519" s="769"/>
      <c r="G519" s="769"/>
      <c r="H519" s="770"/>
      <c r="I519" s="768" t="str">
        <f t="shared" si="1"/>
        <v xml:space="preserve"> </v>
      </c>
      <c r="J519" s="769"/>
      <c r="K519" s="769"/>
      <c r="L519" s="770"/>
      <c r="M519" s="774" t="str">
        <f t="shared" si="2"/>
        <v xml:space="preserve"> </v>
      </c>
      <c r="N519" s="661"/>
      <c r="O519" s="662"/>
      <c r="P519" s="768" t="str">
        <f t="shared" si="3"/>
        <v xml:space="preserve"> </v>
      </c>
      <c r="Q519" s="769"/>
      <c r="R519" s="769"/>
      <c r="S519" s="769"/>
      <c r="T519" s="769"/>
      <c r="U519" s="769"/>
      <c r="V519" s="769"/>
      <c r="W519" s="769"/>
      <c r="X519" s="769"/>
      <c r="Y519" s="769"/>
      <c r="Z519" s="769"/>
      <c r="AA519" s="770"/>
      <c r="AB519" s="768" t="str">
        <f t="shared" si="0"/>
        <v xml:space="preserve"> </v>
      </c>
      <c r="AC519" s="769"/>
      <c r="AD519" s="769"/>
      <c r="AE519" s="769"/>
      <c r="AF519" s="769"/>
      <c r="AG519" s="770"/>
      <c r="AH519" s="184"/>
      <c r="AI519" s="185"/>
      <c r="AJ519" s="159"/>
      <c r="AK519" s="159"/>
      <c r="AL519" s="159"/>
      <c r="AM519" s="159"/>
    </row>
    <row r="520" spans="1:39" s="158" customFormat="1" ht="66" customHeight="1">
      <c r="A520" s="768"/>
      <c r="B520" s="769"/>
      <c r="C520" s="769"/>
      <c r="D520" s="770"/>
      <c r="E520" s="768" t="str">
        <f t="shared" si="4"/>
        <v xml:space="preserve"> </v>
      </c>
      <c r="F520" s="769"/>
      <c r="G520" s="769"/>
      <c r="H520" s="770"/>
      <c r="I520" s="768" t="str">
        <f t="shared" si="1"/>
        <v xml:space="preserve"> </v>
      </c>
      <c r="J520" s="769"/>
      <c r="K520" s="769"/>
      <c r="L520" s="770"/>
      <c r="M520" s="774" t="str">
        <f t="shared" si="2"/>
        <v xml:space="preserve"> </v>
      </c>
      <c r="N520" s="661"/>
      <c r="O520" s="662"/>
      <c r="P520" s="768" t="str">
        <f t="shared" si="3"/>
        <v xml:space="preserve"> </v>
      </c>
      <c r="Q520" s="769"/>
      <c r="R520" s="769"/>
      <c r="S520" s="769"/>
      <c r="T520" s="769"/>
      <c r="U520" s="769"/>
      <c r="V520" s="769"/>
      <c r="W520" s="769"/>
      <c r="X520" s="769"/>
      <c r="Y520" s="769"/>
      <c r="Z520" s="769"/>
      <c r="AA520" s="770"/>
      <c r="AB520" s="768" t="str">
        <f t="shared" si="0"/>
        <v xml:space="preserve"> </v>
      </c>
      <c r="AC520" s="769"/>
      <c r="AD520" s="769"/>
      <c r="AE520" s="769"/>
      <c r="AF520" s="769"/>
      <c r="AG520" s="770"/>
      <c r="AI520" s="159"/>
      <c r="AJ520" s="159"/>
      <c r="AK520" s="159"/>
      <c r="AL520" s="159"/>
      <c r="AM520" s="159"/>
    </row>
    <row r="521" spans="1:39" s="158" customFormat="1" ht="66" customHeight="1">
      <c r="A521" s="768"/>
      <c r="B521" s="769"/>
      <c r="C521" s="769"/>
      <c r="D521" s="770"/>
      <c r="E521" s="768" t="str">
        <f t="shared" si="4"/>
        <v xml:space="preserve"> </v>
      </c>
      <c r="F521" s="769"/>
      <c r="G521" s="769"/>
      <c r="H521" s="770"/>
      <c r="I521" s="768" t="str">
        <f t="shared" si="1"/>
        <v xml:space="preserve"> </v>
      </c>
      <c r="J521" s="769"/>
      <c r="K521" s="769"/>
      <c r="L521" s="770"/>
      <c r="M521" s="730" t="str">
        <f t="shared" si="2"/>
        <v xml:space="preserve"> </v>
      </c>
      <c r="N521" s="661"/>
      <c r="O521" s="662"/>
      <c r="P521" s="768" t="str">
        <f t="shared" si="3"/>
        <v xml:space="preserve"> </v>
      </c>
      <c r="Q521" s="769"/>
      <c r="R521" s="769"/>
      <c r="S521" s="769"/>
      <c r="T521" s="769"/>
      <c r="U521" s="769"/>
      <c r="V521" s="769"/>
      <c r="W521" s="769"/>
      <c r="X521" s="769"/>
      <c r="Y521" s="769"/>
      <c r="Z521" s="769"/>
      <c r="AA521" s="770"/>
      <c r="AB521" s="768" t="str">
        <f t="shared" si="0"/>
        <v xml:space="preserve"> </v>
      </c>
      <c r="AC521" s="769"/>
      <c r="AD521" s="769"/>
      <c r="AE521" s="769"/>
      <c r="AF521" s="769"/>
      <c r="AG521" s="770"/>
      <c r="AH521" s="184"/>
      <c r="AI521" s="185"/>
      <c r="AJ521" s="159"/>
      <c r="AK521" s="159"/>
      <c r="AL521" s="159"/>
      <c r="AM521" s="159"/>
    </row>
    <row r="522" spans="1:39" s="158" customFormat="1" ht="66" customHeight="1">
      <c r="A522" s="768"/>
      <c r="B522" s="769"/>
      <c r="C522" s="769"/>
      <c r="D522" s="770"/>
      <c r="E522" s="768" t="str">
        <f t="shared" si="4"/>
        <v xml:space="preserve"> </v>
      </c>
      <c r="F522" s="769"/>
      <c r="G522" s="769"/>
      <c r="H522" s="770"/>
      <c r="I522" s="768" t="str">
        <f t="shared" si="1"/>
        <v xml:space="preserve"> </v>
      </c>
      <c r="J522" s="769"/>
      <c r="K522" s="769"/>
      <c r="L522" s="770"/>
      <c r="M522" s="774" t="str">
        <f t="shared" si="2"/>
        <v xml:space="preserve"> </v>
      </c>
      <c r="N522" s="661"/>
      <c r="O522" s="662"/>
      <c r="P522" s="768" t="str">
        <f t="shared" si="3"/>
        <v xml:space="preserve"> </v>
      </c>
      <c r="Q522" s="769"/>
      <c r="R522" s="769"/>
      <c r="S522" s="769"/>
      <c r="T522" s="769"/>
      <c r="U522" s="769"/>
      <c r="V522" s="769"/>
      <c r="W522" s="769"/>
      <c r="X522" s="769"/>
      <c r="Y522" s="769"/>
      <c r="Z522" s="769"/>
      <c r="AA522" s="770"/>
      <c r="AB522" s="768" t="str">
        <f t="shared" si="0"/>
        <v xml:space="preserve"> </v>
      </c>
      <c r="AC522" s="769"/>
      <c r="AD522" s="769"/>
      <c r="AE522" s="769"/>
      <c r="AF522" s="769"/>
      <c r="AG522" s="770"/>
      <c r="AH522" s="184"/>
      <c r="AI522" s="185"/>
      <c r="AJ522" s="159"/>
      <c r="AK522" s="159"/>
      <c r="AL522" s="159"/>
      <c r="AM522" s="159"/>
    </row>
    <row r="523" spans="1:39" s="158" customFormat="1" ht="66" customHeight="1">
      <c r="A523" s="768"/>
      <c r="B523" s="769"/>
      <c r="C523" s="769"/>
      <c r="D523" s="770"/>
      <c r="E523" s="768" t="str">
        <f t="shared" si="4"/>
        <v xml:space="preserve"> </v>
      </c>
      <c r="F523" s="769"/>
      <c r="G523" s="769"/>
      <c r="H523" s="770"/>
      <c r="I523" s="768" t="str">
        <f t="shared" si="1"/>
        <v xml:space="preserve"> </v>
      </c>
      <c r="J523" s="769"/>
      <c r="K523" s="769"/>
      <c r="L523" s="770"/>
      <c r="M523" s="774" t="str">
        <f t="shared" si="2"/>
        <v xml:space="preserve"> </v>
      </c>
      <c r="N523" s="661"/>
      <c r="O523" s="662"/>
      <c r="P523" s="768" t="str">
        <f t="shared" si="3"/>
        <v xml:space="preserve"> </v>
      </c>
      <c r="Q523" s="769"/>
      <c r="R523" s="769"/>
      <c r="S523" s="769"/>
      <c r="T523" s="769"/>
      <c r="U523" s="769"/>
      <c r="V523" s="769"/>
      <c r="W523" s="769"/>
      <c r="X523" s="769"/>
      <c r="Y523" s="769"/>
      <c r="Z523" s="769"/>
      <c r="AA523" s="770"/>
      <c r="AB523" s="768" t="str">
        <f t="shared" si="0"/>
        <v xml:space="preserve"> </v>
      </c>
      <c r="AC523" s="769"/>
      <c r="AD523" s="769"/>
      <c r="AE523" s="769"/>
      <c r="AF523" s="769"/>
      <c r="AG523" s="770"/>
      <c r="AH523" s="184"/>
      <c r="AI523" s="185"/>
      <c r="AJ523" s="159"/>
      <c r="AK523" s="159"/>
      <c r="AL523" s="159"/>
      <c r="AM523" s="159"/>
    </row>
    <row r="524" spans="1:39" s="158" customFormat="1" ht="66" customHeight="1">
      <c r="A524" s="768"/>
      <c r="B524" s="769"/>
      <c r="C524" s="769"/>
      <c r="D524" s="770"/>
      <c r="E524" s="768" t="str">
        <f t="shared" si="4"/>
        <v xml:space="preserve"> </v>
      </c>
      <c r="F524" s="769"/>
      <c r="G524" s="769"/>
      <c r="H524" s="770"/>
      <c r="I524" s="768" t="str">
        <f t="shared" si="1"/>
        <v xml:space="preserve"> </v>
      </c>
      <c r="J524" s="769"/>
      <c r="K524" s="769"/>
      <c r="L524" s="770"/>
      <c r="M524" s="774" t="str">
        <f t="shared" si="2"/>
        <v xml:space="preserve"> </v>
      </c>
      <c r="N524" s="661"/>
      <c r="O524" s="662"/>
      <c r="P524" s="768" t="str">
        <f t="shared" si="3"/>
        <v xml:space="preserve"> </v>
      </c>
      <c r="Q524" s="769"/>
      <c r="R524" s="769"/>
      <c r="S524" s="769"/>
      <c r="T524" s="769"/>
      <c r="U524" s="769"/>
      <c r="V524" s="769"/>
      <c r="W524" s="769"/>
      <c r="X524" s="769"/>
      <c r="Y524" s="769"/>
      <c r="Z524" s="769"/>
      <c r="AA524" s="770"/>
      <c r="AB524" s="768" t="str">
        <f t="shared" si="0"/>
        <v xml:space="preserve"> </v>
      </c>
      <c r="AC524" s="769"/>
      <c r="AD524" s="769"/>
      <c r="AE524" s="769"/>
      <c r="AF524" s="769"/>
      <c r="AG524" s="770"/>
      <c r="AH524" s="184"/>
      <c r="AI524" s="185"/>
      <c r="AJ524" s="159"/>
      <c r="AK524" s="159"/>
      <c r="AL524" s="159"/>
      <c r="AM524" s="159"/>
    </row>
    <row r="525" spans="1:39" ht="15" customHeight="1">
      <c r="A525" s="819" t="s">
        <v>1429</v>
      </c>
      <c r="B525" s="820"/>
      <c r="C525" s="820"/>
      <c r="D525" s="820"/>
      <c r="E525" s="820"/>
      <c r="F525" s="820"/>
      <c r="G525" s="820"/>
      <c r="H525" s="820"/>
      <c r="I525" s="820"/>
      <c r="J525" s="820"/>
      <c r="K525" s="820"/>
      <c r="L525" s="820"/>
      <c r="M525" s="822">
        <f>SUM(M514:O524)</f>
        <v>0</v>
      </c>
      <c r="N525" s="822"/>
      <c r="O525" s="822"/>
      <c r="P525" s="819" t="s">
        <v>1458</v>
      </c>
      <c r="Q525" s="820"/>
      <c r="R525" s="820"/>
      <c r="S525" s="820"/>
      <c r="T525" s="820"/>
      <c r="U525" s="820"/>
      <c r="V525" s="820"/>
      <c r="W525" s="820"/>
      <c r="X525" s="820"/>
      <c r="Y525" s="823"/>
      <c r="Z525" s="823"/>
      <c r="AA525" s="823"/>
      <c r="AB525" s="823"/>
      <c r="AC525" s="823"/>
      <c r="AD525" s="823"/>
      <c r="AE525" s="823"/>
      <c r="AF525" s="823"/>
      <c r="AG525" s="824"/>
      <c r="AH525" s="184"/>
      <c r="AI525" s="607"/>
      <c r="AJ525" s="608"/>
      <c r="AK525" s="608"/>
      <c r="AL525" s="609"/>
      <c r="AM525" s="399"/>
    </row>
    <row r="526" spans="1:39" ht="15" customHeight="1">
      <c r="A526" s="626" t="s">
        <v>1059</v>
      </c>
      <c r="B526" s="627"/>
      <c r="C526" s="627"/>
      <c r="D526" s="627"/>
      <c r="E526" s="627"/>
      <c r="F526" s="627"/>
      <c r="G526" s="627"/>
      <c r="H526" s="627"/>
      <c r="I526" s="627"/>
      <c r="J526" s="627"/>
      <c r="K526" s="627"/>
      <c r="L526" s="627"/>
      <c r="M526" s="627"/>
      <c r="N526" s="627"/>
      <c r="O526" s="627"/>
      <c r="P526" s="627"/>
      <c r="Q526" s="627"/>
      <c r="R526" s="627"/>
      <c r="S526" s="627"/>
      <c r="T526" s="627"/>
      <c r="U526" s="627"/>
      <c r="V526" s="627"/>
      <c r="W526" s="627"/>
      <c r="X526" s="627"/>
      <c r="Y526" s="219" t="s">
        <v>1114</v>
      </c>
      <c r="Z526" s="805">
        <f>M525</f>
        <v>0</v>
      </c>
      <c r="AA526" s="805"/>
      <c r="AB526" s="805"/>
      <c r="AC526" s="805"/>
      <c r="AD526" s="805"/>
      <c r="AE526" s="805"/>
      <c r="AF526" s="805"/>
      <c r="AG526" s="806"/>
      <c r="AH526" s="186"/>
      <c r="AI526" s="185"/>
      <c r="AJ526" s="159"/>
      <c r="AK526" s="159"/>
      <c r="AL526" s="159"/>
      <c r="AM526" s="159"/>
    </row>
    <row r="527" spans="1:39" ht="20.25" customHeight="1">
      <c r="A527" s="626" t="s">
        <v>1060</v>
      </c>
      <c r="B527" s="627"/>
      <c r="C527" s="627"/>
      <c r="D527" s="627"/>
      <c r="E527" s="627"/>
      <c r="F527" s="627"/>
      <c r="G527" s="627"/>
      <c r="H527" s="627"/>
      <c r="I527" s="627"/>
      <c r="J527" s="627"/>
      <c r="K527" s="627"/>
      <c r="L527" s="627"/>
      <c r="M527" s="627"/>
      <c r="N527" s="627"/>
      <c r="O527" s="627"/>
      <c r="P527" s="627"/>
      <c r="Q527" s="627"/>
      <c r="R527" s="627"/>
      <c r="S527" s="627"/>
      <c r="T527" s="627"/>
      <c r="U527" s="627"/>
      <c r="V527" s="627"/>
      <c r="W527" s="627"/>
      <c r="X527" s="627"/>
      <c r="Y527" s="219" t="s">
        <v>1115</v>
      </c>
      <c r="Z527" s="805">
        <f>SUMIFS(M514:M524,E514:E524,Słowniki!K2)</f>
        <v>0</v>
      </c>
      <c r="AA527" s="805"/>
      <c r="AB527" s="805"/>
      <c r="AC527" s="805"/>
      <c r="AD527" s="805"/>
      <c r="AE527" s="805"/>
      <c r="AF527" s="805"/>
      <c r="AG527" s="806"/>
      <c r="AH527" s="186"/>
      <c r="AI527" s="185"/>
      <c r="AJ527" s="159"/>
      <c r="AK527" s="159"/>
      <c r="AL527" s="159"/>
      <c r="AM527" s="159"/>
    </row>
    <row r="528" spans="1:39" ht="15">
      <c r="A528" s="545"/>
      <c r="B528" s="545"/>
      <c r="C528" s="545"/>
      <c r="D528" s="545"/>
      <c r="E528" s="545"/>
      <c r="F528" s="545"/>
      <c r="G528" s="545"/>
      <c r="H528" s="545"/>
      <c r="I528" s="545"/>
      <c r="J528" s="545"/>
      <c r="K528" s="545"/>
      <c r="L528" s="545"/>
      <c r="M528" s="545"/>
      <c r="N528" s="545"/>
      <c r="O528" s="545"/>
      <c r="P528" s="545"/>
      <c r="Q528" s="545"/>
      <c r="R528" s="545"/>
      <c r="S528" s="545"/>
      <c r="T528" s="545"/>
      <c r="U528" s="545"/>
      <c r="V528" s="545"/>
      <c r="W528" s="545"/>
      <c r="X528" s="545"/>
      <c r="Y528" s="809"/>
      <c r="Z528" s="809"/>
      <c r="AA528" s="809"/>
      <c r="AB528" s="809"/>
      <c r="AC528" s="809"/>
      <c r="AD528" s="809"/>
      <c r="AE528" s="809"/>
      <c r="AF528" s="809"/>
      <c r="AG528" s="809"/>
      <c r="AH528" s="187"/>
      <c r="AI528" s="594"/>
      <c r="AJ528" s="595"/>
      <c r="AK528" s="595"/>
      <c r="AL528" s="596"/>
      <c r="AM528" s="399"/>
    </row>
    <row r="529" spans="1:39" ht="18.75" customHeight="1">
      <c r="A529" s="618" t="s">
        <v>1124</v>
      </c>
      <c r="B529" s="618"/>
      <c r="C529" s="618"/>
      <c r="D529" s="618"/>
      <c r="E529" s="618"/>
      <c r="F529" s="618"/>
      <c r="G529" s="618"/>
      <c r="H529" s="618"/>
      <c r="I529" s="618"/>
      <c r="J529" s="618"/>
      <c r="K529" s="618"/>
      <c r="L529" s="618"/>
      <c r="M529" s="618"/>
      <c r="N529" s="618"/>
      <c r="O529" s="618"/>
      <c r="P529" s="618"/>
      <c r="Q529" s="618"/>
      <c r="R529" s="618"/>
      <c r="S529" s="618"/>
      <c r="T529" s="618"/>
      <c r="U529" s="618"/>
      <c r="V529" s="618"/>
      <c r="W529" s="618"/>
      <c r="X529" s="618"/>
      <c r="Y529" s="618"/>
      <c r="Z529" s="618"/>
      <c r="AA529" s="618"/>
      <c r="AB529" s="618"/>
      <c r="AC529" s="618"/>
      <c r="AD529" s="618"/>
      <c r="AE529" s="618"/>
      <c r="AF529" s="618"/>
      <c r="AG529" s="618"/>
      <c r="AH529" s="167"/>
      <c r="AI529" s="597"/>
      <c r="AJ529" s="598"/>
      <c r="AK529" s="598"/>
      <c r="AL529" s="599"/>
      <c r="AM529" s="399"/>
    </row>
    <row r="530" spans="1:39" ht="13.5" customHeight="1">
      <c r="A530" s="653"/>
      <c r="B530" s="653"/>
      <c r="C530" s="653"/>
      <c r="D530" s="653"/>
      <c r="E530" s="653"/>
      <c r="F530" s="653"/>
      <c r="G530" s="653"/>
      <c r="H530" s="653"/>
      <c r="I530" s="653"/>
      <c r="J530" s="653"/>
      <c r="K530" s="653"/>
      <c r="L530" s="653"/>
      <c r="M530" s="653"/>
      <c r="N530" s="653"/>
      <c r="O530" s="653"/>
      <c r="P530" s="653"/>
      <c r="Q530" s="653"/>
      <c r="R530" s="653"/>
      <c r="S530" s="653"/>
      <c r="T530" s="653"/>
      <c r="U530" s="653"/>
      <c r="V530" s="653"/>
      <c r="W530" s="653"/>
      <c r="X530" s="653"/>
      <c r="Y530" s="653"/>
      <c r="Z530" s="653"/>
      <c r="AA530" s="653"/>
      <c r="AB530" s="653"/>
      <c r="AC530" s="653"/>
      <c r="AD530" s="653"/>
      <c r="AE530" s="653"/>
      <c r="AF530" s="653"/>
      <c r="AG530" s="653"/>
      <c r="AH530" s="178"/>
      <c r="AI530" s="600"/>
      <c r="AJ530" s="601"/>
      <c r="AK530" s="601"/>
      <c r="AL530" s="602"/>
      <c r="AM530" s="399"/>
    </row>
    <row r="531" spans="1:39" ht="69" customHeight="1">
      <c r="A531" s="658" t="s">
        <v>2062</v>
      </c>
      <c r="B531" s="659"/>
      <c r="C531" s="659"/>
      <c r="D531" s="659"/>
      <c r="E531" s="659"/>
      <c r="F531" s="659"/>
      <c r="G531" s="659"/>
      <c r="H531" s="659"/>
      <c r="I531" s="659"/>
      <c r="J531" s="659"/>
      <c r="K531" s="659"/>
      <c r="L531" s="659"/>
      <c r="M531" s="659"/>
      <c r="N531" s="659"/>
      <c r="O531" s="659"/>
      <c r="P531" s="659"/>
      <c r="Q531" s="659"/>
      <c r="R531" s="659"/>
      <c r="S531" s="659"/>
      <c r="T531" s="659"/>
      <c r="U531" s="659"/>
      <c r="V531" s="659"/>
      <c r="W531" s="659"/>
      <c r="X531" s="659"/>
      <c r="Y531" s="659"/>
      <c r="Z531" s="660"/>
      <c r="AA531" s="388" t="s">
        <v>2115</v>
      </c>
      <c r="AB531" s="661"/>
      <c r="AC531" s="661"/>
      <c r="AD531" s="661"/>
      <c r="AE531" s="661"/>
      <c r="AF531" s="661"/>
      <c r="AG531" s="662"/>
      <c r="AH531" s="188"/>
      <c r="AI531" s="185"/>
      <c r="AJ531" s="159"/>
      <c r="AK531" s="159"/>
      <c r="AL531" s="159"/>
      <c r="AM531" s="159"/>
    </row>
    <row r="532" spans="1:39" ht="15" customHeight="1">
      <c r="A532" s="354" t="s">
        <v>1116</v>
      </c>
      <c r="B532" s="757" t="s">
        <v>163</v>
      </c>
      <c r="C532" s="757"/>
      <c r="D532" s="757"/>
      <c r="E532" s="757"/>
      <c r="F532" s="757"/>
      <c r="G532" s="757"/>
      <c r="H532" s="757"/>
      <c r="I532" s="757"/>
      <c r="J532" s="757"/>
      <c r="K532" s="757"/>
      <c r="L532" s="757"/>
      <c r="M532" s="757"/>
      <c r="N532" s="757"/>
      <c r="O532" s="757"/>
      <c r="P532" s="757"/>
      <c r="Q532" s="757"/>
      <c r="R532" s="757"/>
      <c r="S532" s="757"/>
      <c r="T532" s="757"/>
      <c r="U532" s="757"/>
      <c r="V532" s="757"/>
      <c r="W532" s="757"/>
      <c r="X532" s="757"/>
      <c r="Y532" s="757"/>
      <c r="Z532" s="757"/>
      <c r="AA532" s="757"/>
      <c r="AB532" s="757"/>
      <c r="AC532" s="757"/>
      <c r="AD532" s="757"/>
      <c r="AE532" s="757"/>
      <c r="AF532" s="757"/>
      <c r="AG532" s="758"/>
      <c r="AH532" s="189"/>
      <c r="AI532" s="609"/>
      <c r="AJ532" s="590"/>
      <c r="AK532" s="590"/>
      <c r="AL532" s="590"/>
      <c r="AM532" s="590"/>
    </row>
    <row r="533" spans="1:39" ht="63.75" customHeight="1">
      <c r="A533" s="810"/>
      <c r="B533" s="811"/>
      <c r="C533" s="811"/>
      <c r="D533" s="811"/>
      <c r="E533" s="811"/>
      <c r="F533" s="811"/>
      <c r="G533" s="811"/>
      <c r="H533" s="811"/>
      <c r="I533" s="811"/>
      <c r="J533" s="811"/>
      <c r="K533" s="811"/>
      <c r="L533" s="811"/>
      <c r="M533" s="811"/>
      <c r="N533" s="811"/>
      <c r="O533" s="811"/>
      <c r="P533" s="811"/>
      <c r="Q533" s="811"/>
      <c r="R533" s="811"/>
      <c r="S533" s="811"/>
      <c r="T533" s="811"/>
      <c r="U533" s="811"/>
      <c r="V533" s="811"/>
      <c r="W533" s="811"/>
      <c r="X533" s="811"/>
      <c r="Y533" s="811"/>
      <c r="Z533" s="811"/>
      <c r="AA533" s="811"/>
      <c r="AB533" s="811"/>
      <c r="AC533" s="811"/>
      <c r="AD533" s="811"/>
      <c r="AE533" s="811"/>
      <c r="AF533" s="811"/>
      <c r="AG533" s="812"/>
      <c r="AH533" s="190"/>
      <c r="AI533" s="609"/>
      <c r="AJ533" s="590"/>
      <c r="AK533" s="590"/>
      <c r="AL533" s="590"/>
      <c r="AM533" s="590"/>
    </row>
    <row r="534" spans="1:39" ht="7.5" customHeight="1">
      <c r="A534" s="810"/>
      <c r="B534" s="811"/>
      <c r="C534" s="811"/>
      <c r="D534" s="811"/>
      <c r="E534" s="811"/>
      <c r="F534" s="811"/>
      <c r="G534" s="811"/>
      <c r="H534" s="811"/>
      <c r="I534" s="811"/>
      <c r="J534" s="811"/>
      <c r="K534" s="811"/>
      <c r="L534" s="811"/>
      <c r="M534" s="811"/>
      <c r="N534" s="811"/>
      <c r="O534" s="811"/>
      <c r="P534" s="811"/>
      <c r="Q534" s="811"/>
      <c r="R534" s="811"/>
      <c r="S534" s="811"/>
      <c r="T534" s="811"/>
      <c r="U534" s="811"/>
      <c r="V534" s="811"/>
      <c r="W534" s="811"/>
      <c r="X534" s="811"/>
      <c r="Y534" s="811"/>
      <c r="Z534" s="811"/>
      <c r="AA534" s="811"/>
      <c r="AB534" s="811"/>
      <c r="AC534" s="811"/>
      <c r="AD534" s="811"/>
      <c r="AE534" s="811"/>
      <c r="AF534" s="811"/>
      <c r="AG534" s="812"/>
      <c r="AH534" s="190"/>
      <c r="AI534" s="609"/>
      <c r="AJ534" s="590"/>
      <c r="AK534" s="590"/>
      <c r="AL534" s="590"/>
      <c r="AM534" s="590"/>
    </row>
    <row r="535" spans="1:39" ht="7.5" customHeight="1">
      <c r="A535" s="810"/>
      <c r="B535" s="811"/>
      <c r="C535" s="811"/>
      <c r="D535" s="811"/>
      <c r="E535" s="811"/>
      <c r="F535" s="811"/>
      <c r="G535" s="811"/>
      <c r="H535" s="811"/>
      <c r="I535" s="811"/>
      <c r="J535" s="811"/>
      <c r="K535" s="811"/>
      <c r="L535" s="811"/>
      <c r="M535" s="811"/>
      <c r="N535" s="811"/>
      <c r="O535" s="811"/>
      <c r="P535" s="811"/>
      <c r="Q535" s="811"/>
      <c r="R535" s="811"/>
      <c r="S535" s="811"/>
      <c r="T535" s="811"/>
      <c r="U535" s="811"/>
      <c r="V535" s="811"/>
      <c r="W535" s="811"/>
      <c r="X535" s="811"/>
      <c r="Y535" s="811"/>
      <c r="Z535" s="811"/>
      <c r="AA535" s="811"/>
      <c r="AB535" s="811"/>
      <c r="AC535" s="811"/>
      <c r="AD535" s="811"/>
      <c r="AE535" s="811"/>
      <c r="AF535" s="811"/>
      <c r="AG535" s="812"/>
      <c r="AH535" s="190"/>
      <c r="AI535" s="609"/>
      <c r="AJ535" s="590"/>
      <c r="AK535" s="590"/>
      <c r="AL535" s="590"/>
      <c r="AM535" s="590"/>
    </row>
    <row r="536" spans="1:39" ht="7.5" customHeight="1">
      <c r="A536" s="810"/>
      <c r="B536" s="811"/>
      <c r="C536" s="811"/>
      <c r="D536" s="811"/>
      <c r="E536" s="811"/>
      <c r="F536" s="811"/>
      <c r="G536" s="811"/>
      <c r="H536" s="811"/>
      <c r="I536" s="811"/>
      <c r="J536" s="811"/>
      <c r="K536" s="811"/>
      <c r="L536" s="811"/>
      <c r="M536" s="811"/>
      <c r="N536" s="811"/>
      <c r="O536" s="811"/>
      <c r="P536" s="811"/>
      <c r="Q536" s="811"/>
      <c r="R536" s="811"/>
      <c r="S536" s="811"/>
      <c r="T536" s="811"/>
      <c r="U536" s="811"/>
      <c r="V536" s="811"/>
      <c r="W536" s="811"/>
      <c r="X536" s="811"/>
      <c r="Y536" s="811"/>
      <c r="Z536" s="811"/>
      <c r="AA536" s="811"/>
      <c r="AB536" s="811"/>
      <c r="AC536" s="811"/>
      <c r="AD536" s="811"/>
      <c r="AE536" s="811"/>
      <c r="AF536" s="811"/>
      <c r="AG536" s="812"/>
      <c r="AH536" s="190"/>
      <c r="AI536" s="609"/>
      <c r="AJ536" s="590"/>
      <c r="AK536" s="590"/>
      <c r="AL536" s="590"/>
      <c r="AM536" s="590"/>
    </row>
    <row r="537" spans="1:39" ht="7.5" customHeight="1">
      <c r="A537" s="810"/>
      <c r="B537" s="811"/>
      <c r="C537" s="811"/>
      <c r="D537" s="811"/>
      <c r="E537" s="811"/>
      <c r="F537" s="811"/>
      <c r="G537" s="811"/>
      <c r="H537" s="811"/>
      <c r="I537" s="811"/>
      <c r="J537" s="811"/>
      <c r="K537" s="811"/>
      <c r="L537" s="811"/>
      <c r="M537" s="811"/>
      <c r="N537" s="811"/>
      <c r="O537" s="811"/>
      <c r="P537" s="811"/>
      <c r="Q537" s="811"/>
      <c r="R537" s="811"/>
      <c r="S537" s="811"/>
      <c r="T537" s="811"/>
      <c r="U537" s="811"/>
      <c r="V537" s="811"/>
      <c r="W537" s="811"/>
      <c r="X537" s="811"/>
      <c r="Y537" s="811"/>
      <c r="Z537" s="811"/>
      <c r="AA537" s="811"/>
      <c r="AB537" s="811"/>
      <c r="AC537" s="811"/>
      <c r="AD537" s="811"/>
      <c r="AE537" s="811"/>
      <c r="AF537" s="811"/>
      <c r="AG537" s="812"/>
      <c r="AH537" s="190"/>
      <c r="AI537" s="609"/>
      <c r="AJ537" s="590"/>
      <c r="AK537" s="590"/>
      <c r="AL537" s="590"/>
      <c r="AM537" s="590"/>
    </row>
    <row r="538" spans="1:39" ht="7.5" customHeight="1">
      <c r="A538" s="810"/>
      <c r="B538" s="811"/>
      <c r="C538" s="811"/>
      <c r="D538" s="811"/>
      <c r="E538" s="811"/>
      <c r="F538" s="811"/>
      <c r="G538" s="811"/>
      <c r="H538" s="811"/>
      <c r="I538" s="811"/>
      <c r="J538" s="811"/>
      <c r="K538" s="811"/>
      <c r="L538" s="811"/>
      <c r="M538" s="811"/>
      <c r="N538" s="811"/>
      <c r="O538" s="811"/>
      <c r="P538" s="811"/>
      <c r="Q538" s="811"/>
      <c r="R538" s="811"/>
      <c r="S538" s="811"/>
      <c r="T538" s="811"/>
      <c r="U538" s="811"/>
      <c r="V538" s="811"/>
      <c r="W538" s="811"/>
      <c r="X538" s="811"/>
      <c r="Y538" s="811"/>
      <c r="Z538" s="811"/>
      <c r="AA538" s="811"/>
      <c r="AB538" s="811"/>
      <c r="AC538" s="811"/>
      <c r="AD538" s="811"/>
      <c r="AE538" s="811"/>
      <c r="AF538" s="811"/>
      <c r="AG538" s="812"/>
      <c r="AH538" s="190"/>
      <c r="AI538" s="609"/>
      <c r="AJ538" s="590"/>
      <c r="AK538" s="590"/>
      <c r="AL538" s="590"/>
      <c r="AM538" s="590"/>
    </row>
    <row r="539" spans="1:39" ht="7.5" customHeight="1">
      <c r="A539" s="810"/>
      <c r="B539" s="811"/>
      <c r="C539" s="811"/>
      <c r="D539" s="811"/>
      <c r="E539" s="811"/>
      <c r="F539" s="811"/>
      <c r="G539" s="811"/>
      <c r="H539" s="811"/>
      <c r="I539" s="811"/>
      <c r="J539" s="811"/>
      <c r="K539" s="811"/>
      <c r="L539" s="811"/>
      <c r="M539" s="811"/>
      <c r="N539" s="811"/>
      <c r="O539" s="811"/>
      <c r="P539" s="811"/>
      <c r="Q539" s="811"/>
      <c r="R539" s="811"/>
      <c r="S539" s="811"/>
      <c r="T539" s="811"/>
      <c r="U539" s="811"/>
      <c r="V539" s="811"/>
      <c r="W539" s="811"/>
      <c r="X539" s="811"/>
      <c r="Y539" s="811"/>
      <c r="Z539" s="811"/>
      <c r="AA539" s="811"/>
      <c r="AB539" s="811"/>
      <c r="AC539" s="811"/>
      <c r="AD539" s="811"/>
      <c r="AE539" s="811"/>
      <c r="AF539" s="811"/>
      <c r="AG539" s="812"/>
      <c r="AH539" s="190"/>
      <c r="AI539" s="609"/>
      <c r="AJ539" s="590"/>
      <c r="AK539" s="590"/>
      <c r="AL539" s="590"/>
      <c r="AM539" s="590"/>
    </row>
    <row r="540" spans="1:39" ht="7.5" customHeight="1">
      <c r="A540" s="810"/>
      <c r="B540" s="811"/>
      <c r="C540" s="811"/>
      <c r="D540" s="811"/>
      <c r="E540" s="811"/>
      <c r="F540" s="811"/>
      <c r="G540" s="811"/>
      <c r="H540" s="811"/>
      <c r="I540" s="811"/>
      <c r="J540" s="811"/>
      <c r="K540" s="811"/>
      <c r="L540" s="811"/>
      <c r="M540" s="811"/>
      <c r="N540" s="811"/>
      <c r="O540" s="811"/>
      <c r="P540" s="811"/>
      <c r="Q540" s="811"/>
      <c r="R540" s="811"/>
      <c r="S540" s="811"/>
      <c r="T540" s="811"/>
      <c r="U540" s="811"/>
      <c r="V540" s="811"/>
      <c r="W540" s="811"/>
      <c r="X540" s="811"/>
      <c r="Y540" s="811"/>
      <c r="Z540" s="811"/>
      <c r="AA540" s="811"/>
      <c r="AB540" s="811"/>
      <c r="AC540" s="811"/>
      <c r="AD540" s="811"/>
      <c r="AE540" s="811"/>
      <c r="AF540" s="811"/>
      <c r="AG540" s="812"/>
      <c r="AH540" s="190"/>
      <c r="AI540" s="609"/>
      <c r="AJ540" s="590"/>
      <c r="AK540" s="590"/>
      <c r="AL540" s="590"/>
      <c r="AM540" s="590"/>
    </row>
    <row r="541" spans="1:39" ht="7.5" customHeight="1">
      <c r="A541" s="810"/>
      <c r="B541" s="811"/>
      <c r="C541" s="811"/>
      <c r="D541" s="811"/>
      <c r="E541" s="811"/>
      <c r="F541" s="811"/>
      <c r="G541" s="811"/>
      <c r="H541" s="811"/>
      <c r="I541" s="811"/>
      <c r="J541" s="811"/>
      <c r="K541" s="811"/>
      <c r="L541" s="811"/>
      <c r="M541" s="811"/>
      <c r="N541" s="811"/>
      <c r="O541" s="811"/>
      <c r="P541" s="811"/>
      <c r="Q541" s="811"/>
      <c r="R541" s="811"/>
      <c r="S541" s="811"/>
      <c r="T541" s="811"/>
      <c r="U541" s="811"/>
      <c r="V541" s="811"/>
      <c r="W541" s="811"/>
      <c r="X541" s="811"/>
      <c r="Y541" s="811"/>
      <c r="Z541" s="811"/>
      <c r="AA541" s="811"/>
      <c r="AB541" s="811"/>
      <c r="AC541" s="811"/>
      <c r="AD541" s="811"/>
      <c r="AE541" s="811"/>
      <c r="AF541" s="811"/>
      <c r="AG541" s="812"/>
      <c r="AH541" s="190"/>
      <c r="AI541" s="609"/>
      <c r="AJ541" s="590"/>
      <c r="AK541" s="590"/>
      <c r="AL541" s="590"/>
      <c r="AM541" s="590"/>
    </row>
    <row r="542" spans="1:39" ht="7.5" customHeight="1">
      <c r="A542" s="810"/>
      <c r="B542" s="811"/>
      <c r="C542" s="811"/>
      <c r="D542" s="811"/>
      <c r="E542" s="811"/>
      <c r="F542" s="811"/>
      <c r="G542" s="811"/>
      <c r="H542" s="811"/>
      <c r="I542" s="811"/>
      <c r="J542" s="811"/>
      <c r="K542" s="811"/>
      <c r="L542" s="811"/>
      <c r="M542" s="811"/>
      <c r="N542" s="811"/>
      <c r="O542" s="811"/>
      <c r="P542" s="811"/>
      <c r="Q542" s="811"/>
      <c r="R542" s="811"/>
      <c r="S542" s="811"/>
      <c r="T542" s="811"/>
      <c r="U542" s="811"/>
      <c r="V542" s="811"/>
      <c r="W542" s="811"/>
      <c r="X542" s="811"/>
      <c r="Y542" s="811"/>
      <c r="Z542" s="811"/>
      <c r="AA542" s="811"/>
      <c r="AB542" s="811"/>
      <c r="AC542" s="811"/>
      <c r="AD542" s="811"/>
      <c r="AE542" s="811"/>
      <c r="AF542" s="811"/>
      <c r="AG542" s="812"/>
      <c r="AH542" s="190"/>
      <c r="AI542" s="609"/>
      <c r="AJ542" s="590"/>
      <c r="AK542" s="590"/>
      <c r="AL542" s="590"/>
      <c r="AM542" s="590"/>
    </row>
    <row r="543" spans="1:39" ht="7.5" customHeight="1">
      <c r="A543" s="810"/>
      <c r="B543" s="811"/>
      <c r="C543" s="811"/>
      <c r="D543" s="811"/>
      <c r="E543" s="811"/>
      <c r="F543" s="811"/>
      <c r="G543" s="811"/>
      <c r="H543" s="811"/>
      <c r="I543" s="811"/>
      <c r="J543" s="811"/>
      <c r="K543" s="811"/>
      <c r="L543" s="811"/>
      <c r="M543" s="811"/>
      <c r="N543" s="811"/>
      <c r="O543" s="811"/>
      <c r="P543" s="811"/>
      <c r="Q543" s="811"/>
      <c r="R543" s="811"/>
      <c r="S543" s="811"/>
      <c r="T543" s="811"/>
      <c r="U543" s="811"/>
      <c r="V543" s="811"/>
      <c r="W543" s="811"/>
      <c r="X543" s="811"/>
      <c r="Y543" s="811"/>
      <c r="Z543" s="811"/>
      <c r="AA543" s="811"/>
      <c r="AB543" s="811"/>
      <c r="AC543" s="811"/>
      <c r="AD543" s="811"/>
      <c r="AE543" s="811"/>
      <c r="AF543" s="811"/>
      <c r="AG543" s="812"/>
      <c r="AH543" s="190"/>
      <c r="AI543" s="609"/>
      <c r="AJ543" s="590"/>
      <c r="AK543" s="590"/>
      <c r="AL543" s="590"/>
      <c r="AM543" s="590"/>
    </row>
    <row r="544" spans="1:39" ht="7.5" customHeight="1">
      <c r="A544" s="813"/>
      <c r="B544" s="814"/>
      <c r="C544" s="814"/>
      <c r="D544" s="814"/>
      <c r="E544" s="814"/>
      <c r="F544" s="814"/>
      <c r="G544" s="814"/>
      <c r="H544" s="814"/>
      <c r="I544" s="814"/>
      <c r="J544" s="814"/>
      <c r="K544" s="814"/>
      <c r="L544" s="814"/>
      <c r="M544" s="814"/>
      <c r="N544" s="814"/>
      <c r="O544" s="814"/>
      <c r="P544" s="814"/>
      <c r="Q544" s="814"/>
      <c r="R544" s="814"/>
      <c r="S544" s="814"/>
      <c r="T544" s="814"/>
      <c r="U544" s="814"/>
      <c r="V544" s="814"/>
      <c r="W544" s="814"/>
      <c r="X544" s="814"/>
      <c r="Y544" s="814"/>
      <c r="Z544" s="814"/>
      <c r="AA544" s="814"/>
      <c r="AB544" s="814"/>
      <c r="AC544" s="814"/>
      <c r="AD544" s="814"/>
      <c r="AE544" s="814"/>
      <c r="AF544" s="814"/>
      <c r="AG544" s="815"/>
      <c r="AH544" s="190"/>
      <c r="AI544" s="609"/>
      <c r="AJ544" s="590"/>
      <c r="AK544" s="590"/>
      <c r="AL544" s="590"/>
      <c r="AM544" s="590"/>
    </row>
    <row r="545" spans="1:39" ht="51.75" customHeight="1">
      <c r="A545" s="626" t="s">
        <v>1071</v>
      </c>
      <c r="B545" s="627"/>
      <c r="C545" s="627"/>
      <c r="D545" s="627"/>
      <c r="E545" s="627"/>
      <c r="F545" s="627"/>
      <c r="G545" s="627"/>
      <c r="H545" s="627"/>
      <c r="I545" s="627"/>
      <c r="J545" s="627"/>
      <c r="K545" s="627"/>
      <c r="L545" s="627"/>
      <c r="M545" s="627"/>
      <c r="N545" s="627"/>
      <c r="O545" s="627"/>
      <c r="P545" s="627"/>
      <c r="Q545" s="627"/>
      <c r="R545" s="627"/>
      <c r="S545" s="627"/>
      <c r="T545" s="627"/>
      <c r="U545" s="627"/>
      <c r="V545" s="627"/>
      <c r="W545" s="627"/>
      <c r="X545" s="627"/>
      <c r="Y545" s="628"/>
      <c r="Z545" s="219" t="s">
        <v>1837</v>
      </c>
      <c r="AA545" s="629"/>
      <c r="AB545" s="629"/>
      <c r="AC545" s="629"/>
      <c r="AD545" s="629"/>
      <c r="AE545" s="629"/>
      <c r="AF545" s="629"/>
      <c r="AG545" s="630"/>
      <c r="AH545" s="191"/>
      <c r="AI545" s="185"/>
      <c r="AJ545" s="159"/>
      <c r="AK545" s="159"/>
      <c r="AL545" s="159"/>
      <c r="AM545" s="159"/>
    </row>
    <row r="546" spans="1:39" ht="39.75" customHeight="1">
      <c r="A546" s="626" t="s">
        <v>1074</v>
      </c>
      <c r="B546" s="627"/>
      <c r="C546" s="627"/>
      <c r="D546" s="627"/>
      <c r="E546" s="627"/>
      <c r="F546" s="627"/>
      <c r="G546" s="627"/>
      <c r="H546" s="627"/>
      <c r="I546" s="627"/>
      <c r="J546" s="627"/>
      <c r="K546" s="627"/>
      <c r="L546" s="627"/>
      <c r="M546" s="627"/>
      <c r="N546" s="627"/>
      <c r="O546" s="627"/>
      <c r="P546" s="627"/>
      <c r="Q546" s="627"/>
      <c r="R546" s="627"/>
      <c r="S546" s="627"/>
      <c r="T546" s="627"/>
      <c r="U546" s="627"/>
      <c r="V546" s="627"/>
      <c r="W546" s="627"/>
      <c r="X546" s="627"/>
      <c r="Y546" s="628"/>
      <c r="Z546" s="219" t="s">
        <v>1119</v>
      </c>
      <c r="AA546" s="629"/>
      <c r="AB546" s="629"/>
      <c r="AC546" s="629"/>
      <c r="AD546" s="629"/>
      <c r="AE546" s="629"/>
      <c r="AF546" s="629"/>
      <c r="AG546" s="630"/>
      <c r="AH546" s="191"/>
      <c r="AI546" s="185"/>
      <c r="AJ546" s="159"/>
      <c r="AK546" s="159"/>
      <c r="AL546" s="159"/>
      <c r="AM546" s="159"/>
    </row>
    <row r="547" spans="1:39" ht="15" customHeight="1">
      <c r="A547" s="816"/>
      <c r="B547" s="817"/>
      <c r="C547" s="817"/>
      <c r="D547" s="817"/>
      <c r="E547" s="817"/>
      <c r="F547" s="817"/>
      <c r="G547" s="817"/>
      <c r="H547" s="817"/>
      <c r="I547" s="817"/>
      <c r="J547" s="817"/>
      <c r="K547" s="817"/>
      <c r="L547" s="817"/>
      <c r="M547" s="817"/>
      <c r="N547" s="817"/>
      <c r="O547" s="817"/>
      <c r="P547" s="817"/>
      <c r="Q547" s="817"/>
      <c r="R547" s="817"/>
      <c r="S547" s="817"/>
      <c r="T547" s="817"/>
      <c r="U547" s="817"/>
      <c r="V547" s="817"/>
      <c r="W547" s="817"/>
      <c r="X547" s="817"/>
      <c r="Y547" s="817"/>
      <c r="Z547" s="817"/>
      <c r="AA547" s="817"/>
      <c r="AB547" s="817"/>
      <c r="AC547" s="817"/>
      <c r="AD547" s="817"/>
      <c r="AE547" s="817"/>
      <c r="AF547" s="817"/>
      <c r="AG547" s="818"/>
      <c r="AH547" s="192"/>
      <c r="AI547" s="607"/>
      <c r="AJ547" s="608"/>
      <c r="AK547" s="608"/>
      <c r="AL547" s="609"/>
      <c r="AM547" s="399"/>
    </row>
    <row r="548" spans="1:39" ht="23.25" customHeight="1">
      <c r="A548" s="699" t="s">
        <v>1075</v>
      </c>
      <c r="B548" s="699"/>
      <c r="C548" s="699"/>
      <c r="D548" s="699"/>
      <c r="E548" s="699"/>
      <c r="F548" s="699"/>
      <c r="G548" s="699"/>
      <c r="H548" s="699"/>
      <c r="I548" s="699"/>
      <c r="J548" s="699"/>
      <c r="K548" s="699"/>
      <c r="L548" s="699"/>
      <c r="M548" s="699"/>
      <c r="N548" s="699"/>
      <c r="O548" s="699"/>
      <c r="P548" s="699"/>
      <c r="Q548" s="699"/>
      <c r="R548" s="699"/>
      <c r="S548" s="699"/>
      <c r="T548" s="699"/>
      <c r="U548" s="699"/>
      <c r="V548" s="699"/>
      <c r="W548" s="699"/>
      <c r="X548" s="699"/>
      <c r="Y548" s="699"/>
      <c r="Z548" s="699"/>
      <c r="AA548" s="699"/>
      <c r="AB548" s="699"/>
      <c r="AC548" s="699"/>
      <c r="AD548" s="699"/>
      <c r="AE548" s="699"/>
      <c r="AF548" s="699"/>
      <c r="AG548" s="699"/>
      <c r="AH548" s="733" t="s">
        <v>1565</v>
      </c>
      <c r="AI548" s="185"/>
      <c r="AJ548" s="159"/>
      <c r="AK548" s="159"/>
      <c r="AL548" s="159"/>
      <c r="AM548" s="159"/>
    </row>
    <row r="549" spans="1:39" ht="28.5" customHeight="1">
      <c r="A549" s="619" t="s">
        <v>1076</v>
      </c>
      <c r="B549" s="619"/>
      <c r="C549" s="619"/>
      <c r="D549" s="619"/>
      <c r="E549" s="619"/>
      <c r="F549" s="619"/>
      <c r="G549" s="619"/>
      <c r="H549" s="619"/>
      <c r="I549" s="619"/>
      <c r="J549" s="619"/>
      <c r="K549" s="619"/>
      <c r="L549" s="619"/>
      <c r="M549" s="619" t="s">
        <v>1077</v>
      </c>
      <c r="N549" s="619"/>
      <c r="O549" s="619"/>
      <c r="P549" s="619"/>
      <c r="Q549" s="619"/>
      <c r="R549" s="619"/>
      <c r="S549" s="619"/>
      <c r="T549" s="619"/>
      <c r="U549" s="619"/>
      <c r="V549" s="619"/>
      <c r="W549" s="619"/>
      <c r="X549" s="619"/>
      <c r="Y549" s="619" t="s">
        <v>1078</v>
      </c>
      <c r="Z549" s="619"/>
      <c r="AA549" s="619"/>
      <c r="AB549" s="619"/>
      <c r="AC549" s="619"/>
      <c r="AD549" s="619"/>
      <c r="AE549" s="619"/>
      <c r="AF549" s="619"/>
      <c r="AG549" s="619"/>
      <c r="AH549" s="733"/>
      <c r="AI549" s="185"/>
      <c r="AJ549" s="159"/>
      <c r="AK549" s="159"/>
      <c r="AL549" s="159"/>
      <c r="AM549" s="159"/>
    </row>
    <row r="550" spans="1:39" ht="18.75" customHeight="1">
      <c r="A550" s="218" t="s">
        <v>1121</v>
      </c>
      <c r="B550" s="677"/>
      <c r="C550" s="677"/>
      <c r="D550" s="677"/>
      <c r="E550" s="677"/>
      <c r="F550" s="677"/>
      <c r="G550" s="677"/>
      <c r="H550" s="677"/>
      <c r="I550" s="677"/>
      <c r="J550" s="677"/>
      <c r="K550" s="677"/>
      <c r="L550" s="678"/>
      <c r="M550" s="219" t="s">
        <v>1123</v>
      </c>
      <c r="N550" s="677"/>
      <c r="O550" s="677"/>
      <c r="P550" s="677"/>
      <c r="Q550" s="677"/>
      <c r="R550" s="677"/>
      <c r="S550" s="677"/>
      <c r="T550" s="677"/>
      <c r="U550" s="677"/>
      <c r="V550" s="677"/>
      <c r="W550" s="677"/>
      <c r="X550" s="678"/>
      <c r="Y550" s="219" t="s">
        <v>1127</v>
      </c>
      <c r="Z550" s="677"/>
      <c r="AA550" s="677"/>
      <c r="AB550" s="677"/>
      <c r="AC550" s="677"/>
      <c r="AD550" s="677"/>
      <c r="AE550" s="677"/>
      <c r="AF550" s="677"/>
      <c r="AG550" s="678"/>
      <c r="AH550" s="733"/>
      <c r="AI550" s="185"/>
      <c r="AJ550" s="159"/>
      <c r="AK550" s="159"/>
      <c r="AL550" s="159"/>
      <c r="AM550" s="159"/>
    </row>
    <row r="551" spans="1:39" ht="21" customHeight="1">
      <c r="A551" s="699" t="s">
        <v>1082</v>
      </c>
      <c r="B551" s="699"/>
      <c r="C551" s="699"/>
      <c r="D551" s="699"/>
      <c r="E551" s="699"/>
      <c r="F551" s="699"/>
      <c r="G551" s="699"/>
      <c r="H551" s="699"/>
      <c r="I551" s="699"/>
      <c r="J551" s="699"/>
      <c r="K551" s="699"/>
      <c r="L551" s="699"/>
      <c r="M551" s="699"/>
      <c r="N551" s="699"/>
      <c r="O551" s="699"/>
      <c r="P551" s="699"/>
      <c r="Q551" s="699"/>
      <c r="R551" s="699"/>
      <c r="S551" s="699"/>
      <c r="T551" s="699"/>
      <c r="U551" s="699"/>
      <c r="V551" s="699"/>
      <c r="W551" s="699"/>
      <c r="X551" s="699"/>
      <c r="Y551" s="699"/>
      <c r="Z551" s="699"/>
      <c r="AA551" s="699"/>
      <c r="AB551" s="699"/>
      <c r="AC551" s="699"/>
      <c r="AD551" s="699"/>
      <c r="AE551" s="699"/>
      <c r="AF551" s="699"/>
      <c r="AG551" s="699"/>
      <c r="AH551" s="733" t="s">
        <v>1565</v>
      </c>
      <c r="AI551" s="185"/>
      <c r="AJ551" s="159"/>
      <c r="AK551" s="159"/>
      <c r="AL551" s="159"/>
      <c r="AM551" s="159"/>
    </row>
    <row r="552" spans="1:39" ht="28.5" customHeight="1">
      <c r="A552" s="619" t="s">
        <v>1076</v>
      </c>
      <c r="B552" s="619"/>
      <c r="C552" s="619"/>
      <c r="D552" s="619"/>
      <c r="E552" s="619"/>
      <c r="F552" s="619"/>
      <c r="G552" s="619"/>
      <c r="H552" s="619"/>
      <c r="I552" s="619"/>
      <c r="J552" s="619"/>
      <c r="K552" s="619"/>
      <c r="L552" s="619"/>
      <c r="M552" s="619" t="s">
        <v>1077</v>
      </c>
      <c r="N552" s="619"/>
      <c r="O552" s="619"/>
      <c r="P552" s="619"/>
      <c r="Q552" s="619"/>
      <c r="R552" s="619"/>
      <c r="S552" s="619"/>
      <c r="T552" s="619"/>
      <c r="U552" s="619"/>
      <c r="V552" s="619"/>
      <c r="W552" s="619"/>
      <c r="X552" s="619"/>
      <c r="Y552" s="619" t="s">
        <v>1078</v>
      </c>
      <c r="Z552" s="619"/>
      <c r="AA552" s="619"/>
      <c r="AB552" s="619"/>
      <c r="AC552" s="619"/>
      <c r="AD552" s="619"/>
      <c r="AE552" s="619"/>
      <c r="AF552" s="619"/>
      <c r="AG552" s="619"/>
      <c r="AH552" s="733"/>
      <c r="AI552" s="185"/>
      <c r="AJ552" s="159"/>
      <c r="AK552" s="159"/>
      <c r="AL552" s="159"/>
      <c r="AM552" s="159"/>
    </row>
    <row r="553" spans="1:39" ht="18.75" customHeight="1">
      <c r="A553" s="218" t="s">
        <v>1133</v>
      </c>
      <c r="B553" s="677"/>
      <c r="C553" s="677"/>
      <c r="D553" s="677"/>
      <c r="E553" s="677"/>
      <c r="F553" s="677"/>
      <c r="G553" s="677"/>
      <c r="H553" s="677"/>
      <c r="I553" s="677"/>
      <c r="J553" s="677"/>
      <c r="K553" s="677"/>
      <c r="L553" s="678"/>
      <c r="M553" s="219" t="s">
        <v>1134</v>
      </c>
      <c r="N553" s="677"/>
      <c r="O553" s="677"/>
      <c r="P553" s="677"/>
      <c r="Q553" s="677"/>
      <c r="R553" s="677"/>
      <c r="S553" s="677"/>
      <c r="T553" s="677"/>
      <c r="U553" s="677"/>
      <c r="V553" s="677"/>
      <c r="W553" s="677"/>
      <c r="X553" s="678"/>
      <c r="Y553" s="219" t="s">
        <v>1135</v>
      </c>
      <c r="Z553" s="677"/>
      <c r="AA553" s="677"/>
      <c r="AB553" s="677"/>
      <c r="AC553" s="677"/>
      <c r="AD553" s="677"/>
      <c r="AE553" s="677"/>
      <c r="AF553" s="677"/>
      <c r="AG553" s="678"/>
      <c r="AH553" s="733"/>
      <c r="AI553" s="185"/>
      <c r="AJ553" s="159"/>
      <c r="AK553" s="159"/>
      <c r="AL553" s="159"/>
      <c r="AM553" s="159"/>
    </row>
    <row r="554" spans="1:39" ht="21.75" customHeight="1">
      <c r="A554" s="699" t="s">
        <v>1083</v>
      </c>
      <c r="B554" s="699"/>
      <c r="C554" s="699"/>
      <c r="D554" s="699"/>
      <c r="E554" s="699"/>
      <c r="F554" s="699"/>
      <c r="G554" s="699"/>
      <c r="H554" s="699"/>
      <c r="I554" s="699"/>
      <c r="J554" s="699"/>
      <c r="K554" s="699"/>
      <c r="L554" s="699"/>
      <c r="M554" s="699"/>
      <c r="N554" s="699"/>
      <c r="O554" s="699"/>
      <c r="P554" s="699"/>
      <c r="Q554" s="699"/>
      <c r="R554" s="699"/>
      <c r="S554" s="699"/>
      <c r="T554" s="699"/>
      <c r="U554" s="699"/>
      <c r="V554" s="699"/>
      <c r="W554" s="699"/>
      <c r="X554" s="699"/>
      <c r="Y554" s="699"/>
      <c r="Z554" s="699"/>
      <c r="AA554" s="699"/>
      <c r="AB554" s="699"/>
      <c r="AC554" s="699"/>
      <c r="AD554" s="699"/>
      <c r="AE554" s="699"/>
      <c r="AF554" s="699"/>
      <c r="AG554" s="699"/>
      <c r="AH554" s="733" t="s">
        <v>1565</v>
      </c>
      <c r="AI554" s="185"/>
      <c r="AJ554" s="159"/>
      <c r="AK554" s="159"/>
      <c r="AL554" s="159"/>
      <c r="AM554" s="159"/>
    </row>
    <row r="555" spans="1:39" ht="28.5" customHeight="1">
      <c r="A555" s="619" t="s">
        <v>1076</v>
      </c>
      <c r="B555" s="619"/>
      <c r="C555" s="619"/>
      <c r="D555" s="619"/>
      <c r="E555" s="619"/>
      <c r="F555" s="619"/>
      <c r="G555" s="619"/>
      <c r="H555" s="619"/>
      <c r="I555" s="619"/>
      <c r="J555" s="619"/>
      <c r="K555" s="619"/>
      <c r="L555" s="619"/>
      <c r="M555" s="619" t="s">
        <v>1077</v>
      </c>
      <c r="N555" s="619"/>
      <c r="O555" s="619"/>
      <c r="P555" s="619"/>
      <c r="Q555" s="619"/>
      <c r="R555" s="619"/>
      <c r="S555" s="619"/>
      <c r="T555" s="619"/>
      <c r="U555" s="619"/>
      <c r="V555" s="619"/>
      <c r="W555" s="619"/>
      <c r="X555" s="619"/>
      <c r="Y555" s="619" t="s">
        <v>1078</v>
      </c>
      <c r="Z555" s="619"/>
      <c r="AA555" s="619"/>
      <c r="AB555" s="619"/>
      <c r="AC555" s="619"/>
      <c r="AD555" s="619"/>
      <c r="AE555" s="619"/>
      <c r="AF555" s="619"/>
      <c r="AG555" s="619"/>
      <c r="AH555" s="733"/>
      <c r="AI555" s="185"/>
      <c r="AJ555" s="159"/>
      <c r="AK555" s="159"/>
      <c r="AL555" s="159"/>
      <c r="AM555" s="159"/>
    </row>
    <row r="556" spans="1:39" ht="18.75" customHeight="1">
      <c r="A556" s="218" t="s">
        <v>1136</v>
      </c>
      <c r="B556" s="766">
        <f>IF(B553=0,0,B550/B553)</f>
        <v>0</v>
      </c>
      <c r="C556" s="766"/>
      <c r="D556" s="766"/>
      <c r="E556" s="766"/>
      <c r="F556" s="766"/>
      <c r="G556" s="766"/>
      <c r="H556" s="766"/>
      <c r="I556" s="766"/>
      <c r="J556" s="766"/>
      <c r="K556" s="766"/>
      <c r="L556" s="767"/>
      <c r="M556" s="219" t="s">
        <v>1138</v>
      </c>
      <c r="N556" s="766">
        <f>IF(N553=0,0,N550/N553)</f>
        <v>0</v>
      </c>
      <c r="O556" s="766"/>
      <c r="P556" s="766"/>
      <c r="Q556" s="766"/>
      <c r="R556" s="766"/>
      <c r="S556" s="766"/>
      <c r="T556" s="766"/>
      <c r="U556" s="766"/>
      <c r="V556" s="766"/>
      <c r="W556" s="766"/>
      <c r="X556" s="767"/>
      <c r="Y556" s="219" t="s">
        <v>1139</v>
      </c>
      <c r="Z556" s="766">
        <f>IF(Z553=0,0,Z550/Z553)</f>
        <v>0</v>
      </c>
      <c r="AA556" s="766"/>
      <c r="AB556" s="766"/>
      <c r="AC556" s="766"/>
      <c r="AD556" s="766"/>
      <c r="AE556" s="766"/>
      <c r="AF556" s="766"/>
      <c r="AG556" s="767"/>
      <c r="AH556" s="733"/>
      <c r="AI556" s="185"/>
      <c r="AJ556" s="159"/>
      <c r="AK556" s="159"/>
      <c r="AL556" s="159"/>
      <c r="AM556" s="159"/>
    </row>
    <row r="557" spans="1:39" ht="20.25" customHeight="1">
      <c r="A557" s="699" t="s">
        <v>1084</v>
      </c>
      <c r="B557" s="699"/>
      <c r="C557" s="699"/>
      <c r="D557" s="699"/>
      <c r="E557" s="699"/>
      <c r="F557" s="699"/>
      <c r="G557" s="699"/>
      <c r="H557" s="699"/>
      <c r="I557" s="699"/>
      <c r="J557" s="699"/>
      <c r="K557" s="699"/>
      <c r="L557" s="699"/>
      <c r="M557" s="699"/>
      <c r="N557" s="699"/>
      <c r="O557" s="699"/>
      <c r="P557" s="699"/>
      <c r="Q557" s="699"/>
      <c r="R557" s="699"/>
      <c r="S557" s="699"/>
      <c r="T557" s="699"/>
      <c r="U557" s="699"/>
      <c r="V557" s="699"/>
      <c r="W557" s="699"/>
      <c r="X557" s="699"/>
      <c r="Y557" s="699"/>
      <c r="Z557" s="699"/>
      <c r="AA557" s="699"/>
      <c r="AB557" s="699"/>
      <c r="AC557" s="699"/>
      <c r="AD557" s="699"/>
      <c r="AE557" s="699"/>
      <c r="AF557" s="699"/>
      <c r="AG557" s="699"/>
      <c r="AH557" s="168"/>
      <c r="AI557" s="185"/>
      <c r="AJ557" s="159"/>
      <c r="AK557" s="159"/>
      <c r="AL557" s="159"/>
      <c r="AM557" s="159"/>
    </row>
    <row r="558" spans="1:39" ht="28.5" customHeight="1">
      <c r="A558" s="619" t="s">
        <v>1076</v>
      </c>
      <c r="B558" s="619"/>
      <c r="C558" s="619"/>
      <c r="D558" s="619"/>
      <c r="E558" s="619"/>
      <c r="F558" s="619"/>
      <c r="G558" s="619"/>
      <c r="H558" s="619"/>
      <c r="I558" s="619"/>
      <c r="J558" s="619"/>
      <c r="K558" s="619"/>
      <c r="L558" s="619"/>
      <c r="M558" s="619" t="s">
        <v>1077</v>
      </c>
      <c r="N558" s="619"/>
      <c r="O558" s="619"/>
      <c r="P558" s="619"/>
      <c r="Q558" s="619"/>
      <c r="R558" s="619"/>
      <c r="S558" s="619"/>
      <c r="T558" s="619"/>
      <c r="U558" s="619"/>
      <c r="V558" s="619"/>
      <c r="W558" s="619"/>
      <c r="X558" s="619"/>
      <c r="Y558" s="619" t="s">
        <v>1078</v>
      </c>
      <c r="Z558" s="619"/>
      <c r="AA558" s="619"/>
      <c r="AB558" s="619"/>
      <c r="AC558" s="619"/>
      <c r="AD558" s="619"/>
      <c r="AE558" s="619"/>
      <c r="AF558" s="619"/>
      <c r="AG558" s="619"/>
      <c r="AH558" s="189"/>
      <c r="AI558" s="185"/>
      <c r="AJ558" s="159"/>
      <c r="AK558" s="159"/>
      <c r="AL558" s="159"/>
      <c r="AM558" s="159"/>
    </row>
    <row r="559" spans="1:39" ht="18.75" customHeight="1">
      <c r="A559" s="218" t="s">
        <v>1140</v>
      </c>
      <c r="B559" s="762"/>
      <c r="C559" s="762"/>
      <c r="D559" s="762"/>
      <c r="E559" s="762"/>
      <c r="F559" s="762"/>
      <c r="G559" s="762"/>
      <c r="H559" s="762"/>
      <c r="I559" s="762"/>
      <c r="J559" s="762"/>
      <c r="K559" s="762"/>
      <c r="L559" s="763"/>
      <c r="M559" s="219" t="s">
        <v>1141</v>
      </c>
      <c r="N559" s="762"/>
      <c r="O559" s="762"/>
      <c r="P559" s="762"/>
      <c r="Q559" s="762"/>
      <c r="R559" s="762"/>
      <c r="S559" s="762"/>
      <c r="T559" s="762"/>
      <c r="U559" s="762"/>
      <c r="V559" s="762"/>
      <c r="W559" s="762"/>
      <c r="X559" s="763"/>
      <c r="Y559" s="219" t="s">
        <v>1142</v>
      </c>
      <c r="Z559" s="762"/>
      <c r="AA559" s="762"/>
      <c r="AB559" s="762"/>
      <c r="AC559" s="762"/>
      <c r="AD559" s="762"/>
      <c r="AE559" s="762"/>
      <c r="AF559" s="762"/>
      <c r="AG559" s="763"/>
      <c r="AH559" s="193"/>
      <c r="AI559" s="185"/>
      <c r="AJ559" s="159"/>
      <c r="AK559" s="159"/>
      <c r="AL559" s="159"/>
      <c r="AM559" s="159"/>
    </row>
    <row r="560" spans="1:39" ht="18.75" customHeight="1">
      <c r="A560" s="626" t="s">
        <v>1085</v>
      </c>
      <c r="B560" s="627"/>
      <c r="C560" s="627"/>
      <c r="D560" s="627"/>
      <c r="E560" s="627"/>
      <c r="F560" s="627"/>
      <c r="G560" s="627"/>
      <c r="H560" s="627"/>
      <c r="I560" s="627"/>
      <c r="J560" s="627"/>
      <c r="K560" s="627"/>
      <c r="L560" s="627"/>
      <c r="M560" s="627"/>
      <c r="N560" s="627"/>
      <c r="O560" s="627"/>
      <c r="P560" s="627"/>
      <c r="Q560" s="627"/>
      <c r="R560" s="627"/>
      <c r="S560" s="627"/>
      <c r="T560" s="627"/>
      <c r="U560" s="627"/>
      <c r="V560" s="627"/>
      <c r="W560" s="627"/>
      <c r="X560" s="627"/>
      <c r="Y560" s="627"/>
      <c r="Z560" s="627"/>
      <c r="AA560" s="627"/>
      <c r="AB560" s="627"/>
      <c r="AC560" s="627"/>
      <c r="AD560" s="627"/>
      <c r="AE560" s="627"/>
      <c r="AF560" s="627"/>
      <c r="AG560" s="628"/>
      <c r="AH560" s="189"/>
      <c r="AI560" s="185"/>
      <c r="AJ560" s="159"/>
      <c r="AK560" s="159"/>
      <c r="AL560" s="159"/>
      <c r="AM560" s="159"/>
    </row>
    <row r="561" spans="1:39" ht="28.5" customHeight="1">
      <c r="A561" s="619" t="s">
        <v>1076</v>
      </c>
      <c r="B561" s="619"/>
      <c r="C561" s="619"/>
      <c r="D561" s="619"/>
      <c r="E561" s="619"/>
      <c r="F561" s="619"/>
      <c r="G561" s="619"/>
      <c r="H561" s="619"/>
      <c r="I561" s="619"/>
      <c r="J561" s="619"/>
      <c r="K561" s="619"/>
      <c r="L561" s="619"/>
      <c r="M561" s="619" t="s">
        <v>1077</v>
      </c>
      <c r="N561" s="619"/>
      <c r="O561" s="619"/>
      <c r="P561" s="619"/>
      <c r="Q561" s="619"/>
      <c r="R561" s="619"/>
      <c r="S561" s="619"/>
      <c r="T561" s="619"/>
      <c r="U561" s="619"/>
      <c r="V561" s="619"/>
      <c r="W561" s="619"/>
      <c r="X561" s="619"/>
      <c r="Y561" s="619" t="s">
        <v>1078</v>
      </c>
      <c r="Z561" s="619"/>
      <c r="AA561" s="619"/>
      <c r="AB561" s="619"/>
      <c r="AC561" s="619"/>
      <c r="AD561" s="619"/>
      <c r="AE561" s="619"/>
      <c r="AF561" s="619"/>
      <c r="AG561" s="619"/>
      <c r="AH561" s="189"/>
      <c r="AI561" s="185"/>
      <c r="AJ561" s="159"/>
      <c r="AK561" s="159"/>
      <c r="AL561" s="159"/>
      <c r="AM561" s="159"/>
    </row>
    <row r="562" spans="1:39" ht="18.75" customHeight="1">
      <c r="A562" s="218" t="s">
        <v>1143</v>
      </c>
      <c r="B562" s="764"/>
      <c r="C562" s="764"/>
      <c r="D562" s="764"/>
      <c r="E562" s="764"/>
      <c r="F562" s="764"/>
      <c r="G562" s="764"/>
      <c r="H562" s="764"/>
      <c r="I562" s="764"/>
      <c r="J562" s="764"/>
      <c r="K562" s="764"/>
      <c r="L562" s="765"/>
      <c r="M562" s="219" t="s">
        <v>1144</v>
      </c>
      <c r="N562" s="764"/>
      <c r="O562" s="764"/>
      <c r="P562" s="764"/>
      <c r="Q562" s="764"/>
      <c r="R562" s="764"/>
      <c r="S562" s="764"/>
      <c r="T562" s="764"/>
      <c r="U562" s="764"/>
      <c r="V562" s="764"/>
      <c r="W562" s="764"/>
      <c r="X562" s="765"/>
      <c r="Y562" s="219" t="s">
        <v>1838</v>
      </c>
      <c r="Z562" s="764"/>
      <c r="AA562" s="764"/>
      <c r="AB562" s="764"/>
      <c r="AC562" s="764"/>
      <c r="AD562" s="764"/>
      <c r="AE562" s="764"/>
      <c r="AF562" s="764"/>
      <c r="AG562" s="765"/>
      <c r="AH562" s="194"/>
      <c r="AI562" s="185"/>
      <c r="AJ562" s="159"/>
      <c r="AK562" s="159"/>
      <c r="AL562" s="159"/>
      <c r="AM562" s="159"/>
    </row>
    <row r="563" spans="1:39" ht="18.75" customHeight="1">
      <c r="A563" s="699" t="s">
        <v>1086</v>
      </c>
      <c r="B563" s="699"/>
      <c r="C563" s="699"/>
      <c r="D563" s="699"/>
      <c r="E563" s="699"/>
      <c r="F563" s="699"/>
      <c r="G563" s="699"/>
      <c r="H563" s="699"/>
      <c r="I563" s="699"/>
      <c r="J563" s="699"/>
      <c r="K563" s="699"/>
      <c r="L563" s="699"/>
      <c r="M563" s="699"/>
      <c r="N563" s="699"/>
      <c r="O563" s="699"/>
      <c r="P563" s="699"/>
      <c r="Q563" s="699"/>
      <c r="R563" s="699"/>
      <c r="S563" s="699"/>
      <c r="T563" s="699"/>
      <c r="U563" s="699"/>
      <c r="V563" s="699"/>
      <c r="W563" s="699"/>
      <c r="X563" s="699"/>
      <c r="Y563" s="699"/>
      <c r="Z563" s="699"/>
      <c r="AA563" s="699"/>
      <c r="AB563" s="699"/>
      <c r="AC563" s="699"/>
      <c r="AD563" s="699"/>
      <c r="AE563" s="699"/>
      <c r="AF563" s="699"/>
      <c r="AG563" s="699"/>
      <c r="AH563" s="189"/>
      <c r="AI563" s="185"/>
      <c r="AJ563" s="159"/>
      <c r="AK563" s="159"/>
      <c r="AL563" s="159"/>
      <c r="AM563" s="159"/>
    </row>
    <row r="564" spans="1:39" ht="28.5" customHeight="1">
      <c r="A564" s="619" t="s">
        <v>1076</v>
      </c>
      <c r="B564" s="619"/>
      <c r="C564" s="619"/>
      <c r="D564" s="619"/>
      <c r="E564" s="619"/>
      <c r="F564" s="619"/>
      <c r="G564" s="619"/>
      <c r="H564" s="619"/>
      <c r="I564" s="619"/>
      <c r="J564" s="619"/>
      <c r="K564" s="619"/>
      <c r="L564" s="619"/>
      <c r="M564" s="619" t="s">
        <v>1077</v>
      </c>
      <c r="N564" s="619"/>
      <c r="O564" s="619"/>
      <c r="P564" s="619"/>
      <c r="Q564" s="619"/>
      <c r="R564" s="619"/>
      <c r="S564" s="619"/>
      <c r="T564" s="619"/>
      <c r="U564" s="619"/>
      <c r="V564" s="619"/>
      <c r="W564" s="619"/>
      <c r="X564" s="619"/>
      <c r="Y564" s="619" t="s">
        <v>1078</v>
      </c>
      <c r="Z564" s="619"/>
      <c r="AA564" s="619"/>
      <c r="AB564" s="619"/>
      <c r="AC564" s="619"/>
      <c r="AD564" s="619"/>
      <c r="AE564" s="619"/>
      <c r="AF564" s="619"/>
      <c r="AG564" s="619"/>
      <c r="AH564" s="189"/>
      <c r="AI564" s="185"/>
      <c r="AJ564" s="159"/>
      <c r="AK564" s="159"/>
      <c r="AL564" s="159"/>
      <c r="AM564" s="159"/>
    </row>
    <row r="565" spans="1:39" ht="18.75" customHeight="1">
      <c r="A565" s="218" t="s">
        <v>1839</v>
      </c>
      <c r="B565" s="762"/>
      <c r="C565" s="762"/>
      <c r="D565" s="762"/>
      <c r="E565" s="762"/>
      <c r="F565" s="762"/>
      <c r="G565" s="762"/>
      <c r="H565" s="762"/>
      <c r="I565" s="762"/>
      <c r="J565" s="762"/>
      <c r="K565" s="762"/>
      <c r="L565" s="763"/>
      <c r="M565" s="219" t="s">
        <v>1840</v>
      </c>
      <c r="N565" s="762"/>
      <c r="O565" s="762"/>
      <c r="P565" s="762"/>
      <c r="Q565" s="762"/>
      <c r="R565" s="762"/>
      <c r="S565" s="762"/>
      <c r="T565" s="762"/>
      <c r="U565" s="762"/>
      <c r="V565" s="762"/>
      <c r="W565" s="762"/>
      <c r="X565" s="763"/>
      <c r="Y565" s="219" t="s">
        <v>1841</v>
      </c>
      <c r="Z565" s="762"/>
      <c r="AA565" s="762"/>
      <c r="AB565" s="762"/>
      <c r="AC565" s="762"/>
      <c r="AD565" s="762"/>
      <c r="AE565" s="762"/>
      <c r="AF565" s="762"/>
      <c r="AG565" s="763"/>
      <c r="AH565" s="193"/>
      <c r="AI565" s="185"/>
      <c r="AJ565" s="159"/>
      <c r="AK565" s="159"/>
      <c r="AL565" s="159"/>
      <c r="AM565" s="159"/>
    </row>
    <row r="566" spans="1:39" ht="15">
      <c r="A566" s="545"/>
      <c r="B566" s="545"/>
      <c r="C566" s="545"/>
      <c r="D566" s="545"/>
      <c r="E566" s="545"/>
      <c r="F566" s="545"/>
      <c r="G566" s="545"/>
      <c r="H566" s="545"/>
      <c r="I566" s="545"/>
      <c r="J566" s="545"/>
      <c r="K566" s="545"/>
      <c r="L566" s="545"/>
      <c r="M566" s="545"/>
      <c r="N566" s="545"/>
      <c r="O566" s="545"/>
      <c r="P566" s="545"/>
      <c r="Q566" s="545"/>
      <c r="R566" s="545"/>
      <c r="S566" s="545"/>
      <c r="T566" s="545"/>
      <c r="U566" s="545"/>
      <c r="V566" s="545"/>
      <c r="W566" s="545"/>
      <c r="X566" s="545"/>
      <c r="Y566" s="545"/>
      <c r="Z566" s="545"/>
      <c r="AA566" s="545"/>
      <c r="AB566" s="545"/>
      <c r="AC566" s="545"/>
      <c r="AD566" s="545"/>
      <c r="AE566" s="545"/>
      <c r="AF566" s="545"/>
      <c r="AG566" s="545"/>
      <c r="AH566" s="187"/>
      <c r="AI566" s="607"/>
      <c r="AJ566" s="608"/>
      <c r="AK566" s="608"/>
      <c r="AL566" s="609"/>
      <c r="AM566" s="399"/>
    </row>
    <row r="567" spans="1:39" ht="36.75" customHeight="1">
      <c r="A567" s="695" t="s">
        <v>1102</v>
      </c>
      <c r="B567" s="695"/>
      <c r="C567" s="695"/>
      <c r="D567" s="695"/>
      <c r="E567" s="695"/>
      <c r="F567" s="695"/>
      <c r="G567" s="695" t="s">
        <v>1105</v>
      </c>
      <c r="H567" s="695"/>
      <c r="I567" s="695"/>
      <c r="J567" s="695"/>
      <c r="K567" s="695"/>
      <c r="L567" s="695"/>
      <c r="M567" s="695"/>
      <c r="N567" s="695"/>
      <c r="O567" s="695"/>
      <c r="P567" s="695" t="s">
        <v>1106</v>
      </c>
      <c r="Q567" s="695"/>
      <c r="R567" s="695"/>
      <c r="S567" s="695"/>
      <c r="T567" s="695"/>
      <c r="U567" s="695"/>
      <c r="V567" s="695"/>
      <c r="W567" s="695"/>
      <c r="X567" s="695"/>
      <c r="Y567" s="695" t="s">
        <v>1078</v>
      </c>
      <c r="Z567" s="695"/>
      <c r="AA567" s="695"/>
      <c r="AB567" s="695"/>
      <c r="AC567" s="695"/>
      <c r="AD567" s="695"/>
      <c r="AE567" s="695"/>
      <c r="AF567" s="695"/>
      <c r="AG567" s="695"/>
      <c r="AH567" s="195"/>
      <c r="AI567" s="185"/>
      <c r="AJ567" s="159"/>
      <c r="AK567" s="159"/>
      <c r="AL567" s="159"/>
      <c r="AM567" s="159"/>
    </row>
    <row r="568" spans="1:39" ht="33" customHeight="1">
      <c r="A568" s="695" t="s">
        <v>1103</v>
      </c>
      <c r="B568" s="695"/>
      <c r="C568" s="695"/>
      <c r="D568" s="695"/>
      <c r="E568" s="695"/>
      <c r="F568" s="695"/>
      <c r="G568" s="219" t="s">
        <v>1842</v>
      </c>
      <c r="H568" s="760"/>
      <c r="I568" s="760"/>
      <c r="J568" s="760"/>
      <c r="K568" s="760"/>
      <c r="L568" s="760"/>
      <c r="M568" s="760"/>
      <c r="N568" s="760"/>
      <c r="O568" s="761"/>
      <c r="P568" s="219" t="s">
        <v>1843</v>
      </c>
      <c r="Q568" s="760"/>
      <c r="R568" s="760"/>
      <c r="S568" s="760"/>
      <c r="T568" s="760"/>
      <c r="U568" s="760"/>
      <c r="V568" s="760"/>
      <c r="W568" s="760"/>
      <c r="X568" s="761"/>
      <c r="Y568" s="219" t="s">
        <v>1844</v>
      </c>
      <c r="Z568" s="760"/>
      <c r="AA568" s="760"/>
      <c r="AB568" s="760"/>
      <c r="AC568" s="760"/>
      <c r="AD568" s="760"/>
      <c r="AE568" s="760"/>
      <c r="AF568" s="760"/>
      <c r="AG568" s="761"/>
      <c r="AH568" s="196"/>
      <c r="AI568" s="185"/>
      <c r="AJ568" s="159"/>
      <c r="AK568" s="159"/>
      <c r="AL568" s="159"/>
      <c r="AM568" s="159"/>
    </row>
    <row r="569" spans="1:39" ht="33" customHeight="1">
      <c r="A569" s="695" t="s">
        <v>1104</v>
      </c>
      <c r="B569" s="695"/>
      <c r="C569" s="695"/>
      <c r="D569" s="695"/>
      <c r="E569" s="695"/>
      <c r="F569" s="695"/>
      <c r="G569" s="219" t="s">
        <v>1151</v>
      </c>
      <c r="H569" s="760"/>
      <c r="I569" s="760"/>
      <c r="J569" s="760"/>
      <c r="K569" s="760"/>
      <c r="L569" s="760"/>
      <c r="M569" s="760"/>
      <c r="N569" s="760"/>
      <c r="O569" s="761"/>
      <c r="P569" s="219" t="s">
        <v>1152</v>
      </c>
      <c r="Q569" s="760"/>
      <c r="R569" s="760"/>
      <c r="S569" s="760"/>
      <c r="T569" s="760"/>
      <c r="U569" s="760"/>
      <c r="V569" s="760"/>
      <c r="W569" s="760"/>
      <c r="X569" s="761"/>
      <c r="Y569" s="219" t="s">
        <v>1153</v>
      </c>
      <c r="Z569" s="760"/>
      <c r="AA569" s="760"/>
      <c r="AB569" s="760"/>
      <c r="AC569" s="760"/>
      <c r="AD569" s="760"/>
      <c r="AE569" s="760"/>
      <c r="AF569" s="760"/>
      <c r="AG569" s="761"/>
      <c r="AH569" s="196"/>
      <c r="AI569" s="185"/>
      <c r="AJ569" s="159"/>
      <c r="AK569" s="159"/>
      <c r="AL569" s="159"/>
      <c r="AM569" s="159"/>
    </row>
    <row r="570" spans="1:39" ht="15">
      <c r="A570" s="672"/>
      <c r="B570" s="672"/>
      <c r="C570" s="672"/>
      <c r="D570" s="672"/>
      <c r="E570" s="672"/>
      <c r="F570" s="672"/>
      <c r="G570" s="672"/>
      <c r="H570" s="672"/>
      <c r="I570" s="672"/>
      <c r="J570" s="672"/>
      <c r="K570" s="672"/>
      <c r="L570" s="672"/>
      <c r="M570" s="672"/>
      <c r="N570" s="672"/>
      <c r="O570" s="672"/>
      <c r="P570" s="672"/>
      <c r="Q570" s="672"/>
      <c r="R570" s="672"/>
      <c r="S570" s="672"/>
      <c r="T570" s="672"/>
      <c r="U570" s="672"/>
      <c r="V570" s="672"/>
      <c r="W570" s="672"/>
      <c r="X570" s="672"/>
      <c r="Y570" s="672"/>
      <c r="Z570" s="672"/>
      <c r="AA570" s="672"/>
      <c r="AB570" s="672"/>
      <c r="AC570" s="672"/>
      <c r="AD570" s="672"/>
      <c r="AE570" s="672"/>
      <c r="AF570" s="672"/>
      <c r="AG570" s="672"/>
      <c r="AH570" s="197"/>
      <c r="AI570" s="594"/>
      <c r="AJ570" s="595"/>
      <c r="AK570" s="595"/>
      <c r="AL570" s="596"/>
      <c r="AM570" s="399"/>
    </row>
    <row r="571" spans="1:39" ht="28.5" customHeight="1">
      <c r="A571" s="695" t="s">
        <v>1117</v>
      </c>
      <c r="B571" s="695"/>
      <c r="C571" s="695"/>
      <c r="D571" s="695"/>
      <c r="E571" s="695"/>
      <c r="F571" s="695"/>
      <c r="G571" s="695" t="s">
        <v>1105</v>
      </c>
      <c r="H571" s="695"/>
      <c r="I571" s="695"/>
      <c r="J571" s="695"/>
      <c r="K571" s="695"/>
      <c r="L571" s="695"/>
      <c r="M571" s="695"/>
      <c r="N571" s="695"/>
      <c r="O571" s="695"/>
      <c r="P571" s="695" t="s">
        <v>1106</v>
      </c>
      <c r="Q571" s="695"/>
      <c r="R571" s="695"/>
      <c r="S571" s="695"/>
      <c r="T571" s="695"/>
      <c r="U571" s="695"/>
      <c r="V571" s="695"/>
      <c r="W571" s="695"/>
      <c r="X571" s="695"/>
      <c r="Y571" s="695" t="s">
        <v>1078</v>
      </c>
      <c r="Z571" s="695"/>
      <c r="AA571" s="695"/>
      <c r="AB571" s="695"/>
      <c r="AC571" s="695"/>
      <c r="AD571" s="695"/>
      <c r="AE571" s="695"/>
      <c r="AF571" s="695"/>
      <c r="AG571" s="695"/>
      <c r="AH571" s="195"/>
      <c r="AI571" s="600"/>
      <c r="AJ571" s="601"/>
      <c r="AK571" s="601"/>
      <c r="AL571" s="602"/>
      <c r="AM571" s="399"/>
    </row>
    <row r="572" spans="1:39" ht="33" customHeight="1">
      <c r="A572" s="695" t="s">
        <v>1103</v>
      </c>
      <c r="B572" s="695"/>
      <c r="C572" s="695"/>
      <c r="D572" s="695"/>
      <c r="E572" s="695"/>
      <c r="F572" s="695"/>
      <c r="G572" s="219" t="s">
        <v>1154</v>
      </c>
      <c r="H572" s="760"/>
      <c r="I572" s="760"/>
      <c r="J572" s="760"/>
      <c r="K572" s="760"/>
      <c r="L572" s="760"/>
      <c r="M572" s="760"/>
      <c r="N572" s="760"/>
      <c r="O572" s="761"/>
      <c r="P572" s="219" t="s">
        <v>1155</v>
      </c>
      <c r="Q572" s="760"/>
      <c r="R572" s="760"/>
      <c r="S572" s="760"/>
      <c r="T572" s="760"/>
      <c r="U572" s="760"/>
      <c r="V572" s="760"/>
      <c r="W572" s="760"/>
      <c r="X572" s="761"/>
      <c r="Y572" s="219" t="s">
        <v>1156</v>
      </c>
      <c r="Z572" s="760"/>
      <c r="AA572" s="760"/>
      <c r="AB572" s="760"/>
      <c r="AC572" s="760"/>
      <c r="AD572" s="760"/>
      <c r="AE572" s="760"/>
      <c r="AF572" s="760"/>
      <c r="AG572" s="761"/>
      <c r="AH572" s="196"/>
      <c r="AI572" s="185"/>
      <c r="AJ572" s="159"/>
      <c r="AK572" s="159"/>
      <c r="AL572" s="159"/>
      <c r="AM572" s="159"/>
    </row>
    <row r="573" spans="1:39" ht="33" customHeight="1">
      <c r="A573" s="695" t="s">
        <v>1104</v>
      </c>
      <c r="B573" s="695"/>
      <c r="C573" s="695"/>
      <c r="D573" s="695"/>
      <c r="E573" s="695"/>
      <c r="F573" s="695"/>
      <c r="G573" s="219" t="s">
        <v>1157</v>
      </c>
      <c r="H573" s="760"/>
      <c r="I573" s="760"/>
      <c r="J573" s="760"/>
      <c r="K573" s="760"/>
      <c r="L573" s="760"/>
      <c r="M573" s="760"/>
      <c r="N573" s="760"/>
      <c r="O573" s="761"/>
      <c r="P573" s="219" t="s">
        <v>1158</v>
      </c>
      <c r="Q573" s="760"/>
      <c r="R573" s="760"/>
      <c r="S573" s="760"/>
      <c r="T573" s="760"/>
      <c r="U573" s="760"/>
      <c r="V573" s="760"/>
      <c r="W573" s="760"/>
      <c r="X573" s="761"/>
      <c r="Y573" s="219" t="s">
        <v>1159</v>
      </c>
      <c r="Z573" s="760"/>
      <c r="AA573" s="760"/>
      <c r="AB573" s="760"/>
      <c r="AC573" s="760"/>
      <c r="AD573" s="760"/>
      <c r="AE573" s="760"/>
      <c r="AF573" s="760"/>
      <c r="AG573" s="761"/>
      <c r="AH573" s="196"/>
      <c r="AI573" s="185"/>
      <c r="AJ573" s="159"/>
      <c r="AK573" s="159"/>
      <c r="AL573" s="159"/>
      <c r="AM573" s="159"/>
    </row>
    <row r="574" spans="1:39" ht="15">
      <c r="A574" s="672"/>
      <c r="B574" s="672"/>
      <c r="C574" s="672"/>
      <c r="D574" s="672"/>
      <c r="E574" s="672"/>
      <c r="F574" s="672"/>
      <c r="G574" s="672"/>
      <c r="H574" s="672"/>
      <c r="I574" s="672"/>
      <c r="J574" s="672"/>
      <c r="K574" s="672"/>
      <c r="L574" s="672"/>
      <c r="M574" s="672"/>
      <c r="N574" s="672"/>
      <c r="O574" s="672"/>
      <c r="P574" s="672"/>
      <c r="Q574" s="672"/>
      <c r="R574" s="672"/>
      <c r="S574" s="672"/>
      <c r="T574" s="672"/>
      <c r="U574" s="672"/>
      <c r="V574" s="672"/>
      <c r="W574" s="672"/>
      <c r="X574" s="672"/>
      <c r="Y574" s="672"/>
      <c r="Z574" s="672"/>
      <c r="AA574" s="672"/>
      <c r="AB574" s="672"/>
      <c r="AC574" s="672"/>
      <c r="AD574" s="672"/>
      <c r="AE574" s="672"/>
      <c r="AF574" s="672"/>
      <c r="AG574" s="672"/>
      <c r="AH574" s="197"/>
      <c r="AI574" s="607"/>
      <c r="AJ574" s="608"/>
      <c r="AK574" s="608"/>
      <c r="AL574" s="609"/>
      <c r="AM574" s="399"/>
    </row>
    <row r="575" spans="1:39" ht="19.5" customHeight="1">
      <c r="A575" s="635" t="s">
        <v>1118</v>
      </c>
      <c r="B575" s="636"/>
      <c r="C575" s="636"/>
      <c r="D575" s="636"/>
      <c r="E575" s="636"/>
      <c r="F575" s="636"/>
      <c r="G575" s="636"/>
      <c r="H575" s="636"/>
      <c r="I575" s="636"/>
      <c r="J575" s="636"/>
      <c r="K575" s="636"/>
      <c r="L575" s="636"/>
      <c r="M575" s="636"/>
      <c r="N575" s="636"/>
      <c r="O575" s="636"/>
      <c r="P575" s="636"/>
      <c r="Q575" s="636"/>
      <c r="R575" s="636"/>
      <c r="S575" s="636"/>
      <c r="T575" s="636"/>
      <c r="U575" s="636"/>
      <c r="V575" s="636"/>
      <c r="W575" s="636"/>
      <c r="X575" s="636"/>
      <c r="Y575" s="636"/>
      <c r="Z575" s="636"/>
      <c r="AA575" s="636"/>
      <c r="AB575" s="636"/>
      <c r="AC575" s="636"/>
      <c r="AD575" s="636"/>
      <c r="AE575" s="636"/>
      <c r="AF575" s="636"/>
      <c r="AG575" s="637"/>
      <c r="AH575" s="168"/>
      <c r="AI575" s="609"/>
      <c r="AJ575" s="590"/>
      <c r="AK575" s="590"/>
      <c r="AL575" s="590"/>
      <c r="AM575" s="590"/>
    </row>
    <row r="576" spans="1:39" ht="53.25" customHeight="1">
      <c r="A576" s="751" t="s">
        <v>1160</v>
      </c>
      <c r="B576" s="651"/>
      <c r="C576" s="651"/>
      <c r="D576" s="651"/>
      <c r="E576" s="651"/>
      <c r="F576" s="651"/>
      <c r="G576" s="651"/>
      <c r="H576" s="651"/>
      <c r="I576" s="651"/>
      <c r="J576" s="651"/>
      <c r="K576" s="651"/>
      <c r="L576" s="651"/>
      <c r="M576" s="651"/>
      <c r="N576" s="651"/>
      <c r="O576" s="651"/>
      <c r="P576" s="651"/>
      <c r="Q576" s="651"/>
      <c r="R576" s="651"/>
      <c r="S576" s="651"/>
      <c r="T576" s="651"/>
      <c r="U576" s="651"/>
      <c r="V576" s="651"/>
      <c r="W576" s="651"/>
      <c r="X576" s="651"/>
      <c r="Y576" s="651"/>
      <c r="Z576" s="651"/>
      <c r="AA576" s="651"/>
      <c r="AB576" s="651"/>
      <c r="AC576" s="651"/>
      <c r="AD576" s="651"/>
      <c r="AE576" s="651"/>
      <c r="AF576" s="651"/>
      <c r="AG576" s="652"/>
      <c r="AH576" s="172"/>
      <c r="AI576" s="609"/>
      <c r="AJ576" s="590"/>
      <c r="AK576" s="590"/>
      <c r="AL576" s="590"/>
      <c r="AM576" s="590"/>
    </row>
    <row r="577" spans="1:39" ht="7.5" customHeight="1">
      <c r="A577" s="752"/>
      <c r="B577" s="621"/>
      <c r="C577" s="621"/>
      <c r="D577" s="621"/>
      <c r="E577" s="621"/>
      <c r="F577" s="621"/>
      <c r="G577" s="621"/>
      <c r="H577" s="621"/>
      <c r="I577" s="621"/>
      <c r="J577" s="621"/>
      <c r="K577" s="621"/>
      <c r="L577" s="621"/>
      <c r="M577" s="621"/>
      <c r="N577" s="621"/>
      <c r="O577" s="621"/>
      <c r="P577" s="621"/>
      <c r="Q577" s="621"/>
      <c r="R577" s="621"/>
      <c r="S577" s="621"/>
      <c r="T577" s="621"/>
      <c r="U577" s="621"/>
      <c r="V577" s="621"/>
      <c r="W577" s="621"/>
      <c r="X577" s="621"/>
      <c r="Y577" s="621"/>
      <c r="Z577" s="621"/>
      <c r="AA577" s="621"/>
      <c r="AB577" s="621"/>
      <c r="AC577" s="621"/>
      <c r="AD577" s="621"/>
      <c r="AE577" s="621"/>
      <c r="AF577" s="621"/>
      <c r="AG577" s="622"/>
      <c r="AH577" s="172"/>
      <c r="AI577" s="609"/>
      <c r="AJ577" s="590"/>
      <c r="AK577" s="590"/>
      <c r="AL577" s="590"/>
      <c r="AM577" s="590"/>
    </row>
    <row r="578" spans="1:39" ht="7.5" customHeight="1">
      <c r="A578" s="752"/>
      <c r="B578" s="621"/>
      <c r="C578" s="621"/>
      <c r="D578" s="621"/>
      <c r="E578" s="621"/>
      <c r="F578" s="621"/>
      <c r="G578" s="621"/>
      <c r="H578" s="621"/>
      <c r="I578" s="621"/>
      <c r="J578" s="621"/>
      <c r="K578" s="621"/>
      <c r="L578" s="621"/>
      <c r="M578" s="621"/>
      <c r="N578" s="621"/>
      <c r="O578" s="621"/>
      <c r="P578" s="621"/>
      <c r="Q578" s="621"/>
      <c r="R578" s="621"/>
      <c r="S578" s="621"/>
      <c r="T578" s="621"/>
      <c r="U578" s="621"/>
      <c r="V578" s="621"/>
      <c r="W578" s="621"/>
      <c r="X578" s="621"/>
      <c r="Y578" s="621"/>
      <c r="Z578" s="621"/>
      <c r="AA578" s="621"/>
      <c r="AB578" s="621"/>
      <c r="AC578" s="621"/>
      <c r="AD578" s="621"/>
      <c r="AE578" s="621"/>
      <c r="AF578" s="621"/>
      <c r="AG578" s="622"/>
      <c r="AH578" s="172"/>
      <c r="AI578" s="609"/>
      <c r="AJ578" s="590"/>
      <c r="AK578" s="590"/>
      <c r="AL578" s="590"/>
      <c r="AM578" s="590"/>
    </row>
    <row r="579" spans="1:39" ht="7.5" customHeight="1">
      <c r="A579" s="752"/>
      <c r="B579" s="621"/>
      <c r="C579" s="621"/>
      <c r="D579" s="621"/>
      <c r="E579" s="621"/>
      <c r="F579" s="621"/>
      <c r="G579" s="621"/>
      <c r="H579" s="621"/>
      <c r="I579" s="621"/>
      <c r="J579" s="621"/>
      <c r="K579" s="621"/>
      <c r="L579" s="621"/>
      <c r="M579" s="621"/>
      <c r="N579" s="621"/>
      <c r="O579" s="621"/>
      <c r="P579" s="621"/>
      <c r="Q579" s="621"/>
      <c r="R579" s="621"/>
      <c r="S579" s="621"/>
      <c r="T579" s="621"/>
      <c r="U579" s="621"/>
      <c r="V579" s="621"/>
      <c r="W579" s="621"/>
      <c r="X579" s="621"/>
      <c r="Y579" s="621"/>
      <c r="Z579" s="621"/>
      <c r="AA579" s="621"/>
      <c r="AB579" s="621"/>
      <c r="AC579" s="621"/>
      <c r="AD579" s="621"/>
      <c r="AE579" s="621"/>
      <c r="AF579" s="621"/>
      <c r="AG579" s="622"/>
      <c r="AH579" s="172"/>
      <c r="AI579" s="609"/>
      <c r="AJ579" s="590"/>
      <c r="AK579" s="590"/>
      <c r="AL579" s="590"/>
      <c r="AM579" s="590"/>
    </row>
    <row r="580" spans="1:39" ht="7.5" customHeight="1">
      <c r="A580" s="752"/>
      <c r="B580" s="621"/>
      <c r="C580" s="621"/>
      <c r="D580" s="621"/>
      <c r="E580" s="621"/>
      <c r="F580" s="621"/>
      <c r="G580" s="621"/>
      <c r="H580" s="621"/>
      <c r="I580" s="621"/>
      <c r="J580" s="621"/>
      <c r="K580" s="621"/>
      <c r="L580" s="621"/>
      <c r="M580" s="621"/>
      <c r="N580" s="621"/>
      <c r="O580" s="621"/>
      <c r="P580" s="621"/>
      <c r="Q580" s="621"/>
      <c r="R580" s="621"/>
      <c r="S580" s="621"/>
      <c r="T580" s="621"/>
      <c r="U580" s="621"/>
      <c r="V580" s="621"/>
      <c r="W580" s="621"/>
      <c r="X580" s="621"/>
      <c r="Y580" s="621"/>
      <c r="Z580" s="621"/>
      <c r="AA580" s="621"/>
      <c r="AB580" s="621"/>
      <c r="AC580" s="621"/>
      <c r="AD580" s="621"/>
      <c r="AE580" s="621"/>
      <c r="AF580" s="621"/>
      <c r="AG580" s="622"/>
      <c r="AH580" s="172"/>
      <c r="AI580" s="609"/>
      <c r="AJ580" s="590"/>
      <c r="AK580" s="590"/>
      <c r="AL580" s="590"/>
      <c r="AM580" s="590"/>
    </row>
    <row r="581" spans="1:39" ht="7.5" customHeight="1">
      <c r="A581" s="752"/>
      <c r="B581" s="621"/>
      <c r="C581" s="621"/>
      <c r="D581" s="621"/>
      <c r="E581" s="621"/>
      <c r="F581" s="621"/>
      <c r="G581" s="621"/>
      <c r="H581" s="621"/>
      <c r="I581" s="621"/>
      <c r="J581" s="621"/>
      <c r="K581" s="621"/>
      <c r="L581" s="621"/>
      <c r="M581" s="621"/>
      <c r="N581" s="621"/>
      <c r="O581" s="621"/>
      <c r="P581" s="621"/>
      <c r="Q581" s="621"/>
      <c r="R581" s="621"/>
      <c r="S581" s="621"/>
      <c r="T581" s="621"/>
      <c r="U581" s="621"/>
      <c r="V581" s="621"/>
      <c r="W581" s="621"/>
      <c r="X581" s="621"/>
      <c r="Y581" s="621"/>
      <c r="Z581" s="621"/>
      <c r="AA581" s="621"/>
      <c r="AB581" s="621"/>
      <c r="AC581" s="621"/>
      <c r="AD581" s="621"/>
      <c r="AE581" s="621"/>
      <c r="AF581" s="621"/>
      <c r="AG581" s="622"/>
      <c r="AH581" s="172"/>
      <c r="AI581" s="609"/>
      <c r="AJ581" s="590"/>
      <c r="AK581" s="590"/>
      <c r="AL581" s="590"/>
      <c r="AM581" s="590"/>
    </row>
    <row r="582" spans="1:39" ht="7.5" customHeight="1">
      <c r="A582" s="752"/>
      <c r="B582" s="621"/>
      <c r="C582" s="621"/>
      <c r="D582" s="621"/>
      <c r="E582" s="621"/>
      <c r="F582" s="621"/>
      <c r="G582" s="621"/>
      <c r="H582" s="621"/>
      <c r="I582" s="621"/>
      <c r="J582" s="621"/>
      <c r="K582" s="621"/>
      <c r="L582" s="621"/>
      <c r="M582" s="621"/>
      <c r="N582" s="621"/>
      <c r="O582" s="621"/>
      <c r="P582" s="621"/>
      <c r="Q582" s="621"/>
      <c r="R582" s="621"/>
      <c r="S582" s="621"/>
      <c r="T582" s="621"/>
      <c r="U582" s="621"/>
      <c r="V582" s="621"/>
      <c r="W582" s="621"/>
      <c r="X582" s="621"/>
      <c r="Y582" s="621"/>
      <c r="Z582" s="621"/>
      <c r="AA582" s="621"/>
      <c r="AB582" s="621"/>
      <c r="AC582" s="621"/>
      <c r="AD582" s="621"/>
      <c r="AE582" s="621"/>
      <c r="AF582" s="621"/>
      <c r="AG582" s="622"/>
      <c r="AH582" s="172"/>
      <c r="AI582" s="609"/>
      <c r="AJ582" s="590"/>
      <c r="AK582" s="590"/>
      <c r="AL582" s="590"/>
      <c r="AM582" s="590"/>
    </row>
    <row r="583" spans="1:39" ht="7.5" customHeight="1">
      <c r="A583" s="752"/>
      <c r="B583" s="621"/>
      <c r="C583" s="621"/>
      <c r="D583" s="621"/>
      <c r="E583" s="621"/>
      <c r="F583" s="621"/>
      <c r="G583" s="621"/>
      <c r="H583" s="621"/>
      <c r="I583" s="621"/>
      <c r="J583" s="621"/>
      <c r="K583" s="621"/>
      <c r="L583" s="621"/>
      <c r="M583" s="621"/>
      <c r="N583" s="621"/>
      <c r="O583" s="621"/>
      <c r="P583" s="621"/>
      <c r="Q583" s="621"/>
      <c r="R583" s="621"/>
      <c r="S583" s="621"/>
      <c r="T583" s="621"/>
      <c r="U583" s="621"/>
      <c r="V583" s="621"/>
      <c r="W583" s="621"/>
      <c r="X583" s="621"/>
      <c r="Y583" s="621"/>
      <c r="Z583" s="621"/>
      <c r="AA583" s="621"/>
      <c r="AB583" s="621"/>
      <c r="AC583" s="621"/>
      <c r="AD583" s="621"/>
      <c r="AE583" s="621"/>
      <c r="AF583" s="621"/>
      <c r="AG583" s="622"/>
      <c r="AH583" s="172"/>
      <c r="AI583" s="609"/>
      <c r="AJ583" s="590"/>
      <c r="AK583" s="590"/>
      <c r="AL583" s="590"/>
      <c r="AM583" s="590"/>
    </row>
    <row r="584" spans="1:39" ht="7.5" customHeight="1">
      <c r="A584" s="752"/>
      <c r="B584" s="621"/>
      <c r="C584" s="621"/>
      <c r="D584" s="621"/>
      <c r="E584" s="621"/>
      <c r="F584" s="621"/>
      <c r="G584" s="621"/>
      <c r="H584" s="621"/>
      <c r="I584" s="621"/>
      <c r="J584" s="621"/>
      <c r="K584" s="621"/>
      <c r="L584" s="621"/>
      <c r="M584" s="621"/>
      <c r="N584" s="621"/>
      <c r="O584" s="621"/>
      <c r="P584" s="621"/>
      <c r="Q584" s="621"/>
      <c r="R584" s="621"/>
      <c r="S584" s="621"/>
      <c r="T584" s="621"/>
      <c r="U584" s="621"/>
      <c r="V584" s="621"/>
      <c r="W584" s="621"/>
      <c r="X584" s="621"/>
      <c r="Y584" s="621"/>
      <c r="Z584" s="621"/>
      <c r="AA584" s="621"/>
      <c r="AB584" s="621"/>
      <c r="AC584" s="621"/>
      <c r="AD584" s="621"/>
      <c r="AE584" s="621"/>
      <c r="AF584" s="621"/>
      <c r="AG584" s="622"/>
      <c r="AH584" s="172"/>
      <c r="AI584" s="609"/>
      <c r="AJ584" s="590"/>
      <c r="AK584" s="590"/>
      <c r="AL584" s="590"/>
      <c r="AM584" s="590"/>
    </row>
    <row r="585" spans="1:39" ht="7.5" customHeight="1">
      <c r="A585" s="752"/>
      <c r="B585" s="621"/>
      <c r="C585" s="621"/>
      <c r="D585" s="621"/>
      <c r="E585" s="621"/>
      <c r="F585" s="621"/>
      <c r="G585" s="621"/>
      <c r="H585" s="621"/>
      <c r="I585" s="621"/>
      <c r="J585" s="621"/>
      <c r="K585" s="621"/>
      <c r="L585" s="621"/>
      <c r="M585" s="621"/>
      <c r="N585" s="621"/>
      <c r="O585" s="621"/>
      <c r="P585" s="621"/>
      <c r="Q585" s="621"/>
      <c r="R585" s="621"/>
      <c r="S585" s="621"/>
      <c r="T585" s="621"/>
      <c r="U585" s="621"/>
      <c r="V585" s="621"/>
      <c r="W585" s="621"/>
      <c r="X585" s="621"/>
      <c r="Y585" s="621"/>
      <c r="Z585" s="621"/>
      <c r="AA585" s="621"/>
      <c r="AB585" s="621"/>
      <c r="AC585" s="621"/>
      <c r="AD585" s="621"/>
      <c r="AE585" s="621"/>
      <c r="AF585" s="621"/>
      <c r="AG585" s="622"/>
      <c r="AH585" s="172"/>
      <c r="AI585" s="609"/>
      <c r="AJ585" s="590"/>
      <c r="AK585" s="590"/>
      <c r="AL585" s="590"/>
      <c r="AM585" s="590"/>
    </row>
    <row r="586" spans="1:39" ht="7.5" customHeight="1">
      <c r="A586" s="752"/>
      <c r="B586" s="621"/>
      <c r="C586" s="621"/>
      <c r="D586" s="621"/>
      <c r="E586" s="621"/>
      <c r="F586" s="621"/>
      <c r="G586" s="621"/>
      <c r="H586" s="621"/>
      <c r="I586" s="621"/>
      <c r="J586" s="621"/>
      <c r="K586" s="621"/>
      <c r="L586" s="621"/>
      <c r="M586" s="621"/>
      <c r="N586" s="621"/>
      <c r="O586" s="621"/>
      <c r="P586" s="621"/>
      <c r="Q586" s="621"/>
      <c r="R586" s="621"/>
      <c r="S586" s="621"/>
      <c r="T586" s="621"/>
      <c r="U586" s="621"/>
      <c r="V586" s="621"/>
      <c r="W586" s="621"/>
      <c r="X586" s="621"/>
      <c r="Y586" s="621"/>
      <c r="Z586" s="621"/>
      <c r="AA586" s="621"/>
      <c r="AB586" s="621"/>
      <c r="AC586" s="621"/>
      <c r="AD586" s="621"/>
      <c r="AE586" s="621"/>
      <c r="AF586" s="621"/>
      <c r="AG586" s="622"/>
      <c r="AH586" s="172"/>
      <c r="AI586" s="609"/>
      <c r="AJ586" s="590"/>
      <c r="AK586" s="590"/>
      <c r="AL586" s="590"/>
      <c r="AM586" s="590"/>
    </row>
    <row r="587" spans="1:39" ht="7.5" customHeight="1">
      <c r="A587" s="753"/>
      <c r="B587" s="624"/>
      <c r="C587" s="624"/>
      <c r="D587" s="624"/>
      <c r="E587" s="624"/>
      <c r="F587" s="624"/>
      <c r="G587" s="624"/>
      <c r="H587" s="624"/>
      <c r="I587" s="624"/>
      <c r="J587" s="624"/>
      <c r="K587" s="624"/>
      <c r="L587" s="624"/>
      <c r="M587" s="624"/>
      <c r="N587" s="624"/>
      <c r="O587" s="624"/>
      <c r="P587" s="624"/>
      <c r="Q587" s="624"/>
      <c r="R587" s="624"/>
      <c r="S587" s="624"/>
      <c r="T587" s="624"/>
      <c r="U587" s="624"/>
      <c r="V587" s="624"/>
      <c r="W587" s="624"/>
      <c r="X587" s="624"/>
      <c r="Y587" s="624"/>
      <c r="Z587" s="624"/>
      <c r="AA587" s="624"/>
      <c r="AB587" s="624"/>
      <c r="AC587" s="624"/>
      <c r="AD587" s="624"/>
      <c r="AE587" s="624"/>
      <c r="AF587" s="624"/>
      <c r="AG587" s="625"/>
      <c r="AH587" s="172"/>
      <c r="AI587" s="609"/>
      <c r="AJ587" s="590"/>
      <c r="AK587" s="590"/>
      <c r="AL587" s="590"/>
      <c r="AM587" s="590"/>
    </row>
    <row r="588" spans="1:39" ht="37.5" customHeight="1">
      <c r="A588" s="635" t="s">
        <v>1120</v>
      </c>
      <c r="B588" s="636"/>
      <c r="C588" s="636"/>
      <c r="D588" s="636"/>
      <c r="E588" s="636"/>
      <c r="F588" s="636"/>
      <c r="G588" s="636"/>
      <c r="H588" s="636"/>
      <c r="I588" s="636"/>
      <c r="J588" s="636"/>
      <c r="K588" s="636"/>
      <c r="L588" s="636"/>
      <c r="M588" s="636"/>
      <c r="N588" s="636"/>
      <c r="O588" s="636"/>
      <c r="P588" s="636"/>
      <c r="Q588" s="636"/>
      <c r="R588" s="636"/>
      <c r="S588" s="636"/>
      <c r="T588" s="636"/>
      <c r="U588" s="636"/>
      <c r="V588" s="636"/>
      <c r="W588" s="636"/>
      <c r="X588" s="636"/>
      <c r="Y588" s="636"/>
      <c r="Z588" s="637"/>
      <c r="AA588" s="219" t="s">
        <v>1161</v>
      </c>
      <c r="AB588" s="661"/>
      <c r="AC588" s="661"/>
      <c r="AD588" s="661"/>
      <c r="AE588" s="661"/>
      <c r="AF588" s="661"/>
      <c r="AG588" s="662"/>
      <c r="AH588" s="198"/>
      <c r="AI588" s="199"/>
      <c r="AJ588" s="159"/>
      <c r="AK588" s="159"/>
      <c r="AL588" s="159"/>
      <c r="AM588" s="159"/>
    </row>
    <row r="589" spans="1:39" ht="19.5" customHeight="1">
      <c r="A589" s="635" t="s">
        <v>1122</v>
      </c>
      <c r="B589" s="636"/>
      <c r="C589" s="636"/>
      <c r="D589" s="636"/>
      <c r="E589" s="636"/>
      <c r="F589" s="636"/>
      <c r="G589" s="636"/>
      <c r="H589" s="636"/>
      <c r="I589" s="636"/>
      <c r="J589" s="636"/>
      <c r="K589" s="636"/>
      <c r="L589" s="636"/>
      <c r="M589" s="636"/>
      <c r="N589" s="636"/>
      <c r="O589" s="636"/>
      <c r="P589" s="636"/>
      <c r="Q589" s="636"/>
      <c r="R589" s="636"/>
      <c r="S589" s="636"/>
      <c r="T589" s="636"/>
      <c r="U589" s="636"/>
      <c r="V589" s="636"/>
      <c r="W589" s="636"/>
      <c r="X589" s="636"/>
      <c r="Y589" s="636"/>
      <c r="Z589" s="636"/>
      <c r="AA589" s="636"/>
      <c r="AB589" s="636"/>
      <c r="AC589" s="636"/>
      <c r="AD589" s="636"/>
      <c r="AE589" s="636"/>
      <c r="AF589" s="636"/>
      <c r="AG589" s="637"/>
      <c r="AH589" s="168"/>
      <c r="AI589" s="807"/>
      <c r="AJ589" s="728"/>
      <c r="AK589" s="728"/>
      <c r="AL589" s="728"/>
      <c r="AM589" s="728"/>
    </row>
    <row r="590" spans="1:39" ht="19.5" customHeight="1">
      <c r="A590" s="354" t="s">
        <v>1162</v>
      </c>
      <c r="B590" s="757" t="s">
        <v>977</v>
      </c>
      <c r="C590" s="757"/>
      <c r="D590" s="757"/>
      <c r="E590" s="757"/>
      <c r="F590" s="757"/>
      <c r="G590" s="757"/>
      <c r="H590" s="757"/>
      <c r="I590" s="757"/>
      <c r="J590" s="757"/>
      <c r="K590" s="757"/>
      <c r="L590" s="757"/>
      <c r="M590" s="757"/>
      <c r="N590" s="757"/>
      <c r="O590" s="757"/>
      <c r="P590" s="757"/>
      <c r="Q590" s="757"/>
      <c r="R590" s="757"/>
      <c r="S590" s="757"/>
      <c r="T590" s="757"/>
      <c r="U590" s="757"/>
      <c r="V590" s="757"/>
      <c r="W590" s="757"/>
      <c r="X590" s="757"/>
      <c r="Y590" s="757"/>
      <c r="Z590" s="757"/>
      <c r="AA590" s="757"/>
      <c r="AB590" s="757"/>
      <c r="AC590" s="757"/>
      <c r="AD590" s="757"/>
      <c r="AE590" s="757"/>
      <c r="AF590" s="757"/>
      <c r="AG590" s="758"/>
      <c r="AH590" s="189"/>
      <c r="AI590" s="807"/>
      <c r="AJ590" s="728"/>
      <c r="AK590" s="728"/>
      <c r="AL590" s="728"/>
      <c r="AM590" s="728"/>
    </row>
    <row r="591" spans="1:39" ht="62.25" customHeight="1">
      <c r="A591" s="620" t="str">
        <f>IF($AB$588="nie","Nie dotyczy"," ")</f>
        <v xml:space="preserve"> </v>
      </c>
      <c r="B591" s="621"/>
      <c r="C591" s="621"/>
      <c r="D591" s="621"/>
      <c r="E591" s="621"/>
      <c r="F591" s="621"/>
      <c r="G591" s="621"/>
      <c r="H591" s="621"/>
      <c r="I591" s="621"/>
      <c r="J591" s="621"/>
      <c r="K591" s="621"/>
      <c r="L591" s="621"/>
      <c r="M591" s="621"/>
      <c r="N591" s="621"/>
      <c r="O591" s="621"/>
      <c r="P591" s="621"/>
      <c r="Q591" s="621"/>
      <c r="R591" s="621"/>
      <c r="S591" s="621"/>
      <c r="T591" s="621"/>
      <c r="U591" s="621"/>
      <c r="V591" s="621"/>
      <c r="W591" s="621"/>
      <c r="X591" s="621"/>
      <c r="Y591" s="621"/>
      <c r="Z591" s="621"/>
      <c r="AA591" s="621"/>
      <c r="AB591" s="621"/>
      <c r="AC591" s="621"/>
      <c r="AD591" s="621"/>
      <c r="AE591" s="621"/>
      <c r="AF591" s="621"/>
      <c r="AG591" s="622"/>
      <c r="AH591" s="172"/>
      <c r="AI591" s="807"/>
      <c r="AJ591" s="728"/>
      <c r="AK591" s="728"/>
      <c r="AL591" s="728"/>
      <c r="AM591" s="728"/>
    </row>
    <row r="592" spans="1:39" ht="7.5" customHeight="1">
      <c r="A592" s="620"/>
      <c r="B592" s="621"/>
      <c r="C592" s="621"/>
      <c r="D592" s="621"/>
      <c r="E592" s="621"/>
      <c r="F592" s="621"/>
      <c r="G592" s="621"/>
      <c r="H592" s="621"/>
      <c r="I592" s="621"/>
      <c r="J592" s="621"/>
      <c r="K592" s="621"/>
      <c r="L592" s="621"/>
      <c r="M592" s="621"/>
      <c r="N592" s="621"/>
      <c r="O592" s="621"/>
      <c r="P592" s="621"/>
      <c r="Q592" s="621"/>
      <c r="R592" s="621"/>
      <c r="S592" s="621"/>
      <c r="T592" s="621"/>
      <c r="U592" s="621"/>
      <c r="V592" s="621"/>
      <c r="W592" s="621"/>
      <c r="X592" s="621"/>
      <c r="Y592" s="621"/>
      <c r="Z592" s="621"/>
      <c r="AA592" s="621"/>
      <c r="AB592" s="621"/>
      <c r="AC592" s="621"/>
      <c r="AD592" s="621"/>
      <c r="AE592" s="621"/>
      <c r="AF592" s="621"/>
      <c r="AG592" s="622"/>
      <c r="AH592" s="172"/>
      <c r="AI592" s="807"/>
      <c r="AJ592" s="728"/>
      <c r="AK592" s="728"/>
      <c r="AL592" s="728"/>
      <c r="AM592" s="728"/>
    </row>
    <row r="593" spans="1:39" ht="7.5" customHeight="1">
      <c r="A593" s="620"/>
      <c r="B593" s="621"/>
      <c r="C593" s="621"/>
      <c r="D593" s="621"/>
      <c r="E593" s="621"/>
      <c r="F593" s="621"/>
      <c r="G593" s="621"/>
      <c r="H593" s="621"/>
      <c r="I593" s="621"/>
      <c r="J593" s="621"/>
      <c r="K593" s="621"/>
      <c r="L593" s="621"/>
      <c r="M593" s="621"/>
      <c r="N593" s="621"/>
      <c r="O593" s="621"/>
      <c r="P593" s="621"/>
      <c r="Q593" s="621"/>
      <c r="R593" s="621"/>
      <c r="S593" s="621"/>
      <c r="T593" s="621"/>
      <c r="U593" s="621"/>
      <c r="V593" s="621"/>
      <c r="W593" s="621"/>
      <c r="X593" s="621"/>
      <c r="Y593" s="621"/>
      <c r="Z593" s="621"/>
      <c r="AA593" s="621"/>
      <c r="AB593" s="621"/>
      <c r="AC593" s="621"/>
      <c r="AD593" s="621"/>
      <c r="AE593" s="621"/>
      <c r="AF593" s="621"/>
      <c r="AG593" s="622"/>
      <c r="AH593" s="172"/>
      <c r="AI593" s="807"/>
      <c r="AJ593" s="728"/>
      <c r="AK593" s="728"/>
      <c r="AL593" s="728"/>
      <c r="AM593" s="728"/>
    </row>
    <row r="594" spans="1:39" ht="7.5" customHeight="1">
      <c r="A594" s="620"/>
      <c r="B594" s="621"/>
      <c r="C594" s="621"/>
      <c r="D594" s="621"/>
      <c r="E594" s="621"/>
      <c r="F594" s="621"/>
      <c r="G594" s="621"/>
      <c r="H594" s="621"/>
      <c r="I594" s="621"/>
      <c r="J594" s="621"/>
      <c r="K594" s="621"/>
      <c r="L594" s="621"/>
      <c r="M594" s="621"/>
      <c r="N594" s="621"/>
      <c r="O594" s="621"/>
      <c r="P594" s="621"/>
      <c r="Q594" s="621"/>
      <c r="R594" s="621"/>
      <c r="S594" s="621"/>
      <c r="T594" s="621"/>
      <c r="U594" s="621"/>
      <c r="V594" s="621"/>
      <c r="W594" s="621"/>
      <c r="X594" s="621"/>
      <c r="Y594" s="621"/>
      <c r="Z594" s="621"/>
      <c r="AA594" s="621"/>
      <c r="AB594" s="621"/>
      <c r="AC594" s="621"/>
      <c r="AD594" s="621"/>
      <c r="AE594" s="621"/>
      <c r="AF594" s="621"/>
      <c r="AG594" s="622"/>
      <c r="AH594" s="172"/>
      <c r="AI594" s="807"/>
      <c r="AJ594" s="728"/>
      <c r="AK594" s="728"/>
      <c r="AL594" s="728"/>
      <c r="AM594" s="728"/>
    </row>
    <row r="595" spans="1:39" ht="7.5" customHeight="1">
      <c r="A595" s="620"/>
      <c r="B595" s="621"/>
      <c r="C595" s="621"/>
      <c r="D595" s="621"/>
      <c r="E595" s="621"/>
      <c r="F595" s="621"/>
      <c r="G595" s="621"/>
      <c r="H595" s="621"/>
      <c r="I595" s="621"/>
      <c r="J595" s="621"/>
      <c r="K595" s="621"/>
      <c r="L595" s="621"/>
      <c r="M595" s="621"/>
      <c r="N595" s="621"/>
      <c r="O595" s="621"/>
      <c r="P595" s="621"/>
      <c r="Q595" s="621"/>
      <c r="R595" s="621"/>
      <c r="S595" s="621"/>
      <c r="T595" s="621"/>
      <c r="U595" s="621"/>
      <c r="V595" s="621"/>
      <c r="W595" s="621"/>
      <c r="X595" s="621"/>
      <c r="Y595" s="621"/>
      <c r="Z595" s="621"/>
      <c r="AA595" s="621"/>
      <c r="AB595" s="621"/>
      <c r="AC595" s="621"/>
      <c r="AD595" s="621"/>
      <c r="AE595" s="621"/>
      <c r="AF595" s="621"/>
      <c r="AG595" s="622"/>
      <c r="AH595" s="172"/>
      <c r="AI595" s="807"/>
      <c r="AJ595" s="728"/>
      <c r="AK595" s="728"/>
      <c r="AL595" s="728"/>
      <c r="AM595" s="728"/>
    </row>
    <row r="596" spans="1:39" ht="7.5" customHeight="1">
      <c r="A596" s="620"/>
      <c r="B596" s="621"/>
      <c r="C596" s="621"/>
      <c r="D596" s="621"/>
      <c r="E596" s="621"/>
      <c r="F596" s="621"/>
      <c r="G596" s="621"/>
      <c r="H596" s="621"/>
      <c r="I596" s="621"/>
      <c r="J596" s="621"/>
      <c r="K596" s="621"/>
      <c r="L596" s="621"/>
      <c r="M596" s="621"/>
      <c r="N596" s="621"/>
      <c r="O596" s="621"/>
      <c r="P596" s="621"/>
      <c r="Q596" s="621"/>
      <c r="R596" s="621"/>
      <c r="S596" s="621"/>
      <c r="T596" s="621"/>
      <c r="U596" s="621"/>
      <c r="V596" s="621"/>
      <c r="W596" s="621"/>
      <c r="X596" s="621"/>
      <c r="Y596" s="621"/>
      <c r="Z596" s="621"/>
      <c r="AA596" s="621"/>
      <c r="AB596" s="621"/>
      <c r="AC596" s="621"/>
      <c r="AD596" s="621"/>
      <c r="AE596" s="621"/>
      <c r="AF596" s="621"/>
      <c r="AG596" s="622"/>
      <c r="AH596" s="172"/>
      <c r="AI596" s="807"/>
      <c r="AJ596" s="728"/>
      <c r="AK596" s="728"/>
      <c r="AL596" s="728"/>
      <c r="AM596" s="728"/>
    </row>
    <row r="597" spans="1:39" ht="7.5" customHeight="1">
      <c r="A597" s="620"/>
      <c r="B597" s="621"/>
      <c r="C597" s="621"/>
      <c r="D597" s="621"/>
      <c r="E597" s="621"/>
      <c r="F597" s="621"/>
      <c r="G597" s="621"/>
      <c r="H597" s="621"/>
      <c r="I597" s="621"/>
      <c r="J597" s="621"/>
      <c r="K597" s="621"/>
      <c r="L597" s="621"/>
      <c r="M597" s="621"/>
      <c r="N597" s="621"/>
      <c r="O597" s="621"/>
      <c r="P597" s="621"/>
      <c r="Q597" s="621"/>
      <c r="R597" s="621"/>
      <c r="S597" s="621"/>
      <c r="T597" s="621"/>
      <c r="U597" s="621"/>
      <c r="V597" s="621"/>
      <c r="W597" s="621"/>
      <c r="X597" s="621"/>
      <c r="Y597" s="621"/>
      <c r="Z597" s="621"/>
      <c r="AA597" s="621"/>
      <c r="AB597" s="621"/>
      <c r="AC597" s="621"/>
      <c r="AD597" s="621"/>
      <c r="AE597" s="621"/>
      <c r="AF597" s="621"/>
      <c r="AG597" s="622"/>
      <c r="AH597" s="172"/>
      <c r="AI597" s="807"/>
      <c r="AJ597" s="728"/>
      <c r="AK597" s="728"/>
      <c r="AL597" s="728"/>
      <c r="AM597" s="728"/>
    </row>
    <row r="598" spans="1:39" ht="7.5" customHeight="1">
      <c r="A598" s="620"/>
      <c r="B598" s="621"/>
      <c r="C598" s="621"/>
      <c r="D598" s="621"/>
      <c r="E598" s="621"/>
      <c r="F598" s="621"/>
      <c r="G598" s="621"/>
      <c r="H598" s="621"/>
      <c r="I598" s="621"/>
      <c r="J598" s="621"/>
      <c r="K598" s="621"/>
      <c r="L598" s="621"/>
      <c r="M598" s="621"/>
      <c r="N598" s="621"/>
      <c r="O598" s="621"/>
      <c r="P598" s="621"/>
      <c r="Q598" s="621"/>
      <c r="R598" s="621"/>
      <c r="S598" s="621"/>
      <c r="T598" s="621"/>
      <c r="U598" s="621"/>
      <c r="V598" s="621"/>
      <c r="W598" s="621"/>
      <c r="X598" s="621"/>
      <c r="Y598" s="621"/>
      <c r="Z598" s="621"/>
      <c r="AA598" s="621"/>
      <c r="AB598" s="621"/>
      <c r="AC598" s="621"/>
      <c r="AD598" s="621"/>
      <c r="AE598" s="621"/>
      <c r="AF598" s="621"/>
      <c r="AG598" s="622"/>
      <c r="AH598" s="172"/>
      <c r="AI598" s="807"/>
      <c r="AJ598" s="728"/>
      <c r="AK598" s="728"/>
      <c r="AL598" s="728"/>
      <c r="AM598" s="728"/>
    </row>
    <row r="599" spans="1:39" ht="7.5" customHeight="1">
      <c r="A599" s="620"/>
      <c r="B599" s="621"/>
      <c r="C599" s="621"/>
      <c r="D599" s="621"/>
      <c r="E599" s="621"/>
      <c r="F599" s="621"/>
      <c r="G599" s="621"/>
      <c r="H599" s="621"/>
      <c r="I599" s="621"/>
      <c r="J599" s="621"/>
      <c r="K599" s="621"/>
      <c r="L599" s="621"/>
      <c r="M599" s="621"/>
      <c r="N599" s="621"/>
      <c r="O599" s="621"/>
      <c r="P599" s="621"/>
      <c r="Q599" s="621"/>
      <c r="R599" s="621"/>
      <c r="S599" s="621"/>
      <c r="T599" s="621"/>
      <c r="U599" s="621"/>
      <c r="V599" s="621"/>
      <c r="W599" s="621"/>
      <c r="X599" s="621"/>
      <c r="Y599" s="621"/>
      <c r="Z599" s="621"/>
      <c r="AA599" s="621"/>
      <c r="AB599" s="621"/>
      <c r="AC599" s="621"/>
      <c r="AD599" s="621"/>
      <c r="AE599" s="621"/>
      <c r="AF599" s="621"/>
      <c r="AG599" s="622"/>
      <c r="AH599" s="172"/>
      <c r="AI599" s="807"/>
      <c r="AJ599" s="728"/>
      <c r="AK599" s="728"/>
      <c r="AL599" s="728"/>
      <c r="AM599" s="728"/>
    </row>
    <row r="600" spans="1:39" ht="7.5" customHeight="1">
      <c r="A600" s="620"/>
      <c r="B600" s="621"/>
      <c r="C600" s="621"/>
      <c r="D600" s="621"/>
      <c r="E600" s="621"/>
      <c r="F600" s="621"/>
      <c r="G600" s="621"/>
      <c r="H600" s="621"/>
      <c r="I600" s="621"/>
      <c r="J600" s="621"/>
      <c r="K600" s="621"/>
      <c r="L600" s="621"/>
      <c r="M600" s="621"/>
      <c r="N600" s="621"/>
      <c r="O600" s="621"/>
      <c r="P600" s="621"/>
      <c r="Q600" s="621"/>
      <c r="R600" s="621"/>
      <c r="S600" s="621"/>
      <c r="T600" s="621"/>
      <c r="U600" s="621"/>
      <c r="V600" s="621"/>
      <c r="W600" s="621"/>
      <c r="X600" s="621"/>
      <c r="Y600" s="621"/>
      <c r="Z600" s="621"/>
      <c r="AA600" s="621"/>
      <c r="AB600" s="621"/>
      <c r="AC600" s="621"/>
      <c r="AD600" s="621"/>
      <c r="AE600" s="621"/>
      <c r="AF600" s="621"/>
      <c r="AG600" s="622"/>
      <c r="AH600" s="172"/>
      <c r="AI600" s="807"/>
      <c r="AJ600" s="728"/>
      <c r="AK600" s="728"/>
      <c r="AL600" s="728"/>
      <c r="AM600" s="728"/>
    </row>
    <row r="601" spans="1:39" ht="7.5" customHeight="1">
      <c r="A601" s="620"/>
      <c r="B601" s="621"/>
      <c r="C601" s="621"/>
      <c r="D601" s="621"/>
      <c r="E601" s="621"/>
      <c r="F601" s="621"/>
      <c r="G601" s="621"/>
      <c r="H601" s="621"/>
      <c r="I601" s="621"/>
      <c r="J601" s="621"/>
      <c r="K601" s="621"/>
      <c r="L601" s="621"/>
      <c r="M601" s="621"/>
      <c r="N601" s="621"/>
      <c r="O601" s="621"/>
      <c r="P601" s="621"/>
      <c r="Q601" s="621"/>
      <c r="R601" s="621"/>
      <c r="S601" s="621"/>
      <c r="T601" s="621"/>
      <c r="U601" s="621"/>
      <c r="V601" s="621"/>
      <c r="W601" s="621"/>
      <c r="X601" s="621"/>
      <c r="Y601" s="621"/>
      <c r="Z601" s="621"/>
      <c r="AA601" s="621"/>
      <c r="AB601" s="621"/>
      <c r="AC601" s="621"/>
      <c r="AD601" s="621"/>
      <c r="AE601" s="621"/>
      <c r="AF601" s="621"/>
      <c r="AG601" s="622"/>
      <c r="AH601" s="172"/>
      <c r="AI601" s="807"/>
      <c r="AJ601" s="728"/>
      <c r="AK601" s="728"/>
      <c r="AL601" s="728"/>
      <c r="AM601" s="728"/>
    </row>
    <row r="602" spans="1:39" ht="7.5" customHeight="1">
      <c r="A602" s="623"/>
      <c r="B602" s="624"/>
      <c r="C602" s="624"/>
      <c r="D602" s="624"/>
      <c r="E602" s="624"/>
      <c r="F602" s="624"/>
      <c r="G602" s="624"/>
      <c r="H602" s="624"/>
      <c r="I602" s="624"/>
      <c r="J602" s="624"/>
      <c r="K602" s="624"/>
      <c r="L602" s="624"/>
      <c r="M602" s="624"/>
      <c r="N602" s="624"/>
      <c r="O602" s="624"/>
      <c r="P602" s="624"/>
      <c r="Q602" s="624"/>
      <c r="R602" s="624"/>
      <c r="S602" s="624"/>
      <c r="T602" s="624"/>
      <c r="U602" s="624"/>
      <c r="V602" s="624"/>
      <c r="W602" s="624"/>
      <c r="X602" s="624"/>
      <c r="Y602" s="624"/>
      <c r="Z602" s="624"/>
      <c r="AA602" s="624"/>
      <c r="AB602" s="624"/>
      <c r="AC602" s="624"/>
      <c r="AD602" s="624"/>
      <c r="AE602" s="624"/>
      <c r="AF602" s="624"/>
      <c r="AG602" s="625"/>
      <c r="AH602" s="172"/>
      <c r="AI602" s="807"/>
      <c r="AJ602" s="728"/>
      <c r="AK602" s="728"/>
      <c r="AL602" s="728"/>
      <c r="AM602" s="728"/>
    </row>
    <row r="603" spans="1:39" ht="15">
      <c r="A603" s="545"/>
      <c r="B603" s="545"/>
      <c r="C603" s="545"/>
      <c r="D603" s="545"/>
      <c r="E603" s="545"/>
      <c r="F603" s="545"/>
      <c r="G603" s="545"/>
      <c r="H603" s="545"/>
      <c r="I603" s="545"/>
      <c r="J603" s="545"/>
      <c r="K603" s="545"/>
      <c r="L603" s="545"/>
      <c r="M603" s="545"/>
      <c r="N603" s="545"/>
      <c r="O603" s="545"/>
      <c r="P603" s="545"/>
      <c r="Q603" s="545"/>
      <c r="R603" s="545"/>
      <c r="S603" s="545"/>
      <c r="T603" s="545"/>
      <c r="U603" s="545"/>
      <c r="V603" s="545"/>
      <c r="W603" s="545"/>
      <c r="X603" s="545"/>
      <c r="Y603" s="545"/>
      <c r="Z603" s="545"/>
      <c r="AA603" s="545"/>
      <c r="AB603" s="545"/>
      <c r="AC603" s="545"/>
      <c r="AD603" s="545"/>
      <c r="AE603" s="545"/>
      <c r="AF603" s="545"/>
      <c r="AG603" s="545"/>
      <c r="AH603" s="187"/>
      <c r="AI603" s="594"/>
      <c r="AJ603" s="595"/>
      <c r="AK603" s="595"/>
      <c r="AL603" s="596"/>
      <c r="AM603" s="399"/>
    </row>
    <row r="604" spans="1:39" ht="18.75" customHeight="1">
      <c r="A604" s="618" t="s">
        <v>1125</v>
      </c>
      <c r="B604" s="618"/>
      <c r="C604" s="618"/>
      <c r="D604" s="618"/>
      <c r="E604" s="618"/>
      <c r="F604" s="618"/>
      <c r="G604" s="618"/>
      <c r="H604" s="618"/>
      <c r="I604" s="618"/>
      <c r="J604" s="618"/>
      <c r="K604" s="618"/>
      <c r="L604" s="618"/>
      <c r="M604" s="618"/>
      <c r="N604" s="618"/>
      <c r="O604" s="618"/>
      <c r="P604" s="618"/>
      <c r="Q604" s="618"/>
      <c r="R604" s="618"/>
      <c r="S604" s="618"/>
      <c r="T604" s="618"/>
      <c r="U604" s="618"/>
      <c r="V604" s="618"/>
      <c r="W604" s="618"/>
      <c r="X604" s="618"/>
      <c r="Y604" s="618"/>
      <c r="Z604" s="618"/>
      <c r="AA604" s="618"/>
      <c r="AB604" s="618"/>
      <c r="AC604" s="618"/>
      <c r="AD604" s="618"/>
      <c r="AE604" s="618"/>
      <c r="AF604" s="618"/>
      <c r="AG604" s="618"/>
      <c r="AH604" s="167"/>
      <c r="AI604" s="597"/>
      <c r="AJ604" s="598"/>
      <c r="AK604" s="598"/>
      <c r="AL604" s="599"/>
      <c r="AM604" s="399"/>
    </row>
    <row r="605" spans="1:39" ht="13.5" customHeight="1">
      <c r="A605" s="653"/>
      <c r="B605" s="653"/>
      <c r="C605" s="653"/>
      <c r="D605" s="653"/>
      <c r="E605" s="653"/>
      <c r="F605" s="653"/>
      <c r="G605" s="653"/>
      <c r="H605" s="653"/>
      <c r="I605" s="653"/>
      <c r="J605" s="653"/>
      <c r="K605" s="653"/>
      <c r="L605" s="653"/>
      <c r="M605" s="653"/>
      <c r="N605" s="653"/>
      <c r="O605" s="653"/>
      <c r="P605" s="653"/>
      <c r="Q605" s="653"/>
      <c r="R605" s="653"/>
      <c r="S605" s="653"/>
      <c r="T605" s="653"/>
      <c r="U605" s="653"/>
      <c r="V605" s="653"/>
      <c r="W605" s="653"/>
      <c r="X605" s="653"/>
      <c r="Y605" s="653"/>
      <c r="Z605" s="653"/>
      <c r="AA605" s="653"/>
      <c r="AB605" s="653"/>
      <c r="AC605" s="653"/>
      <c r="AD605" s="653"/>
      <c r="AE605" s="653"/>
      <c r="AF605" s="653"/>
      <c r="AG605" s="653"/>
      <c r="AH605" s="178"/>
      <c r="AI605" s="600"/>
      <c r="AJ605" s="601"/>
      <c r="AK605" s="601"/>
      <c r="AL605" s="602"/>
      <c r="AM605" s="399"/>
    </row>
    <row r="606" spans="1:39" ht="37.5" customHeight="1">
      <c r="A606" s="635" t="s">
        <v>1126</v>
      </c>
      <c r="B606" s="636"/>
      <c r="C606" s="636"/>
      <c r="D606" s="636"/>
      <c r="E606" s="636"/>
      <c r="F606" s="636"/>
      <c r="G606" s="636"/>
      <c r="H606" s="636"/>
      <c r="I606" s="636"/>
      <c r="J606" s="636"/>
      <c r="K606" s="636"/>
      <c r="L606" s="636"/>
      <c r="M606" s="636"/>
      <c r="N606" s="636"/>
      <c r="O606" s="636"/>
      <c r="P606" s="636"/>
      <c r="Q606" s="636"/>
      <c r="R606" s="636"/>
      <c r="S606" s="636"/>
      <c r="T606" s="636"/>
      <c r="U606" s="636"/>
      <c r="V606" s="636"/>
      <c r="W606" s="636"/>
      <c r="X606" s="636"/>
      <c r="Y606" s="636"/>
      <c r="Z606" s="637"/>
      <c r="AA606" s="219" t="s">
        <v>1163</v>
      </c>
      <c r="AB606" s="661"/>
      <c r="AC606" s="661"/>
      <c r="AD606" s="661"/>
      <c r="AE606" s="661"/>
      <c r="AF606" s="661"/>
      <c r="AG606" s="662"/>
      <c r="AH606" s="198"/>
      <c r="AI606" s="199"/>
      <c r="AJ606" s="159"/>
      <c r="AK606" s="159"/>
      <c r="AL606" s="159"/>
      <c r="AM606" s="159"/>
    </row>
    <row r="607" spans="1:39" ht="15">
      <c r="A607" s="759"/>
      <c r="B607" s="545"/>
      <c r="C607" s="545"/>
      <c r="D607" s="545"/>
      <c r="E607" s="545"/>
      <c r="F607" s="545"/>
      <c r="G607" s="545"/>
      <c r="H607" s="545"/>
      <c r="I607" s="545"/>
      <c r="J607" s="545"/>
      <c r="K607" s="545"/>
      <c r="L607" s="545"/>
      <c r="M607" s="545"/>
      <c r="N607" s="545"/>
      <c r="O607" s="545"/>
      <c r="P607" s="545"/>
      <c r="Q607" s="545"/>
      <c r="R607" s="545"/>
      <c r="S607" s="545"/>
      <c r="T607" s="545"/>
      <c r="U607" s="545"/>
      <c r="V607" s="545"/>
      <c r="W607" s="545"/>
      <c r="X607" s="545"/>
      <c r="Y607" s="545"/>
      <c r="Z607" s="545"/>
      <c r="AA607" s="545"/>
      <c r="AB607" s="545"/>
      <c r="AC607" s="545"/>
      <c r="AD607" s="545"/>
      <c r="AE607" s="545"/>
      <c r="AF607" s="545"/>
      <c r="AG607" s="546"/>
      <c r="AH607" s="197"/>
      <c r="AI607" s="594"/>
      <c r="AJ607" s="595"/>
      <c r="AK607" s="595"/>
      <c r="AL607" s="596"/>
      <c r="AM607" s="399"/>
    </row>
    <row r="608" spans="1:39" ht="23.25" customHeight="1">
      <c r="A608" s="619" t="s">
        <v>1128</v>
      </c>
      <c r="B608" s="619"/>
      <c r="C608" s="619"/>
      <c r="D608" s="619"/>
      <c r="E608" s="619"/>
      <c r="F608" s="619"/>
      <c r="G608" s="619"/>
      <c r="H608" s="619"/>
      <c r="I608" s="619"/>
      <c r="J608" s="619"/>
      <c r="K608" s="619"/>
      <c r="L608" s="619"/>
      <c r="M608" s="619"/>
      <c r="N608" s="619"/>
      <c r="O608" s="619"/>
      <c r="P608" s="619"/>
      <c r="Q608" s="619"/>
      <c r="R608" s="619"/>
      <c r="S608" s="619"/>
      <c r="T608" s="619"/>
      <c r="U608" s="619"/>
      <c r="V608" s="619"/>
      <c r="W608" s="619"/>
      <c r="X608" s="619"/>
      <c r="Y608" s="619"/>
      <c r="Z608" s="619"/>
      <c r="AA608" s="619"/>
      <c r="AB608" s="619"/>
      <c r="AC608" s="619"/>
      <c r="AD608" s="619"/>
      <c r="AE608" s="619"/>
      <c r="AF608" s="619"/>
      <c r="AG608" s="619"/>
      <c r="AH608" s="189"/>
      <c r="AI608" s="597"/>
      <c r="AJ608" s="598"/>
      <c r="AK608" s="598"/>
      <c r="AL608" s="599"/>
      <c r="AM608" s="399"/>
    </row>
    <row r="609" spans="1:39" ht="28.5" customHeight="1">
      <c r="A609" s="658" t="s">
        <v>1129</v>
      </c>
      <c r="B609" s="659"/>
      <c r="C609" s="659"/>
      <c r="D609" s="659"/>
      <c r="E609" s="659"/>
      <c r="F609" s="659"/>
      <c r="G609" s="659"/>
      <c r="H609" s="659"/>
      <c r="I609" s="659"/>
      <c r="J609" s="660"/>
      <c r="K609" s="658" t="s">
        <v>1130</v>
      </c>
      <c r="L609" s="659"/>
      <c r="M609" s="659"/>
      <c r="N609" s="659"/>
      <c r="O609" s="659"/>
      <c r="P609" s="659"/>
      <c r="Q609" s="659"/>
      <c r="R609" s="659"/>
      <c r="S609" s="660"/>
      <c r="T609" s="658" t="s">
        <v>1131</v>
      </c>
      <c r="U609" s="659"/>
      <c r="V609" s="659"/>
      <c r="W609" s="659"/>
      <c r="X609" s="659"/>
      <c r="Y609" s="659"/>
      <c r="Z609" s="659"/>
      <c r="AA609" s="658" t="s">
        <v>1132</v>
      </c>
      <c r="AB609" s="659"/>
      <c r="AC609" s="659"/>
      <c r="AD609" s="659"/>
      <c r="AE609" s="659"/>
      <c r="AF609" s="659"/>
      <c r="AG609" s="660"/>
      <c r="AH609" s="189"/>
      <c r="AI609" s="600"/>
      <c r="AJ609" s="601"/>
      <c r="AK609" s="601"/>
      <c r="AL609" s="602"/>
      <c r="AM609" s="399"/>
    </row>
    <row r="610" spans="1:39" ht="18.75" customHeight="1">
      <c r="A610" s="756" t="s">
        <v>1164</v>
      </c>
      <c r="B610" s="757"/>
      <c r="C610" s="757"/>
      <c r="D610" s="757"/>
      <c r="E610" s="757"/>
      <c r="F610" s="757"/>
      <c r="G610" s="757"/>
      <c r="H610" s="757"/>
      <c r="I610" s="757"/>
      <c r="J610" s="758"/>
      <c r="K610" s="756" t="s">
        <v>1165</v>
      </c>
      <c r="L610" s="757"/>
      <c r="M610" s="757"/>
      <c r="N610" s="757"/>
      <c r="O610" s="757"/>
      <c r="P610" s="757"/>
      <c r="Q610" s="757"/>
      <c r="R610" s="757"/>
      <c r="S610" s="758"/>
      <c r="T610" s="756" t="s">
        <v>1166</v>
      </c>
      <c r="U610" s="757"/>
      <c r="V610" s="757"/>
      <c r="W610" s="757"/>
      <c r="X610" s="757"/>
      <c r="Y610" s="757"/>
      <c r="Z610" s="758"/>
      <c r="AA610" s="756" t="s">
        <v>1167</v>
      </c>
      <c r="AB610" s="757"/>
      <c r="AC610" s="757"/>
      <c r="AD610" s="757"/>
      <c r="AE610" s="757"/>
      <c r="AF610" s="757"/>
      <c r="AG610" s="758"/>
      <c r="AH610" s="200"/>
      <c r="AI610" s="609"/>
      <c r="AJ610" s="590"/>
      <c r="AK610" s="590"/>
      <c r="AL610" s="590"/>
      <c r="AM610" s="590"/>
    </row>
    <row r="611" spans="1:39" ht="18.75" customHeight="1">
      <c r="A611" s="736" t="s">
        <v>1529</v>
      </c>
      <c r="B611" s="737"/>
      <c r="C611" s="737"/>
      <c r="D611" s="737"/>
      <c r="E611" s="737"/>
      <c r="F611" s="737"/>
      <c r="G611" s="737"/>
      <c r="H611" s="737"/>
      <c r="I611" s="737"/>
      <c r="J611" s="738"/>
      <c r="K611" s="739" t="str">
        <f>IF($AB606="nie","Nie dotyczy"," ")</f>
        <v xml:space="preserve"> </v>
      </c>
      <c r="L611" s="740"/>
      <c r="M611" s="740"/>
      <c r="N611" s="740"/>
      <c r="O611" s="740"/>
      <c r="P611" s="740"/>
      <c r="Q611" s="740"/>
      <c r="R611" s="740"/>
      <c r="S611" s="741"/>
      <c r="T611" s="742" t="str">
        <f>IF($K611="nie dotyczy","Nie dotyczy"," ")</f>
        <v xml:space="preserve"> </v>
      </c>
      <c r="U611" s="743"/>
      <c r="V611" s="743"/>
      <c r="W611" s="743"/>
      <c r="X611" s="743"/>
      <c r="Y611" s="743"/>
      <c r="Z611" s="744"/>
      <c r="AA611" s="742" t="str">
        <f>IF($K611="nie dotyczy","Nie dotyczy"," ")</f>
        <v xml:space="preserve"> </v>
      </c>
      <c r="AB611" s="743"/>
      <c r="AC611" s="743"/>
      <c r="AD611" s="743"/>
      <c r="AE611" s="743"/>
      <c r="AF611" s="743"/>
      <c r="AG611" s="744"/>
      <c r="AH611" s="201"/>
      <c r="AI611" s="609"/>
      <c r="AJ611" s="590"/>
      <c r="AK611" s="590"/>
      <c r="AL611" s="590"/>
      <c r="AM611" s="590"/>
    </row>
    <row r="612" spans="1:39" ht="18.75" customHeight="1">
      <c r="A612" s="748" t="s">
        <v>1752</v>
      </c>
      <c r="B612" s="749"/>
      <c r="C612" s="749"/>
      <c r="D612" s="749"/>
      <c r="E612" s="749"/>
      <c r="F612" s="749"/>
      <c r="G612" s="749"/>
      <c r="H612" s="749"/>
      <c r="I612" s="749"/>
      <c r="J612" s="750"/>
      <c r="K612" s="739"/>
      <c r="L612" s="740"/>
      <c r="M612" s="740"/>
      <c r="N612" s="740"/>
      <c r="O612" s="740"/>
      <c r="P612" s="740"/>
      <c r="Q612" s="740"/>
      <c r="R612" s="740"/>
      <c r="S612" s="741"/>
      <c r="T612" s="742" t="str">
        <f>IF($K612="nie dotyczy","Nie dotyczy"," ")</f>
        <v xml:space="preserve"> </v>
      </c>
      <c r="U612" s="743"/>
      <c r="V612" s="743"/>
      <c r="W612" s="743"/>
      <c r="X612" s="743"/>
      <c r="Y612" s="743"/>
      <c r="Z612" s="744"/>
      <c r="AA612" s="742" t="str">
        <f>IF($K612="nie dotyczy","Nie dotyczy"," ")</f>
        <v xml:space="preserve"> </v>
      </c>
      <c r="AB612" s="743"/>
      <c r="AC612" s="743"/>
      <c r="AD612" s="743"/>
      <c r="AE612" s="743"/>
      <c r="AF612" s="743"/>
      <c r="AG612" s="744"/>
      <c r="AH612" s="201"/>
      <c r="AI612" s="185"/>
      <c r="AJ612" s="159"/>
      <c r="AK612" s="159"/>
      <c r="AL612" s="159"/>
      <c r="AM612" s="159"/>
    </row>
    <row r="613" spans="1:39" ht="18.75" customHeight="1">
      <c r="A613" s="754" t="str">
        <f t="shared" ref="A613:A618" si="5">IF($AB$606="nie","Nie dotyczy"," ")</f>
        <v xml:space="preserve"> </v>
      </c>
      <c r="B613" s="638"/>
      <c r="C613" s="638"/>
      <c r="D613" s="638"/>
      <c r="E613" s="638"/>
      <c r="F613" s="638"/>
      <c r="G613" s="638"/>
      <c r="H613" s="638"/>
      <c r="I613" s="638"/>
      <c r="J613" s="755"/>
      <c r="K613" s="754" t="str">
        <f t="shared" ref="K613" si="6">IF($A613="nie dotyczy","Nie dotyczy"," ")</f>
        <v xml:space="preserve"> </v>
      </c>
      <c r="L613" s="638"/>
      <c r="M613" s="638"/>
      <c r="N613" s="638"/>
      <c r="O613" s="638"/>
      <c r="P613" s="638"/>
      <c r="Q613" s="638"/>
      <c r="R613" s="638"/>
      <c r="S613" s="755"/>
      <c r="T613" s="745" t="str">
        <f t="shared" ref="T613:T618" si="7">IF($A613="nie dotyczy","Nie dotyczy"," ")</f>
        <v xml:space="preserve"> </v>
      </c>
      <c r="U613" s="746"/>
      <c r="V613" s="746"/>
      <c r="W613" s="746"/>
      <c r="X613" s="746"/>
      <c r="Y613" s="746"/>
      <c r="Z613" s="746"/>
      <c r="AA613" s="745" t="str">
        <f t="shared" ref="AA613:AA614" si="8">IF($A613="nie dotyczy","Nie dotyczy"," ")</f>
        <v xml:space="preserve"> </v>
      </c>
      <c r="AB613" s="746"/>
      <c r="AC613" s="746"/>
      <c r="AD613" s="746"/>
      <c r="AE613" s="746"/>
      <c r="AF613" s="746"/>
      <c r="AG613" s="747"/>
      <c r="AH613" s="201"/>
      <c r="AI613" s="185"/>
      <c r="AJ613" s="159"/>
      <c r="AK613" s="159"/>
      <c r="AL613" s="159"/>
      <c r="AM613" s="159"/>
    </row>
    <row r="614" spans="1:39" ht="18.75" customHeight="1">
      <c r="A614" s="754" t="str">
        <f t="shared" si="5"/>
        <v xml:space="preserve"> </v>
      </c>
      <c r="B614" s="638"/>
      <c r="C614" s="638"/>
      <c r="D614" s="638"/>
      <c r="E614" s="638"/>
      <c r="F614" s="638"/>
      <c r="G614" s="638"/>
      <c r="H614" s="638"/>
      <c r="I614" s="638"/>
      <c r="J614" s="755"/>
      <c r="K614" s="754" t="str">
        <f>IF($A614="nie dotyczy","Nie dotyczy"," ")</f>
        <v xml:space="preserve"> </v>
      </c>
      <c r="L614" s="638"/>
      <c r="M614" s="638"/>
      <c r="N614" s="638"/>
      <c r="O614" s="638"/>
      <c r="P614" s="638"/>
      <c r="Q614" s="638"/>
      <c r="R614" s="638"/>
      <c r="S614" s="755"/>
      <c r="T614" s="745" t="str">
        <f t="shared" si="7"/>
        <v xml:space="preserve"> </v>
      </c>
      <c r="U614" s="746"/>
      <c r="V614" s="746"/>
      <c r="W614" s="746"/>
      <c r="X614" s="746"/>
      <c r="Y614" s="746"/>
      <c r="Z614" s="746"/>
      <c r="AA614" s="745" t="str">
        <f t="shared" si="8"/>
        <v xml:space="preserve"> </v>
      </c>
      <c r="AB614" s="746"/>
      <c r="AC614" s="746"/>
      <c r="AD614" s="746"/>
      <c r="AE614" s="746"/>
      <c r="AF614" s="746"/>
      <c r="AG614" s="747"/>
      <c r="AH614" s="201"/>
      <c r="AI614" s="185"/>
      <c r="AJ614" s="159"/>
      <c r="AK614" s="159"/>
      <c r="AL614" s="159"/>
      <c r="AM614" s="159"/>
    </row>
    <row r="615" spans="1:39" ht="18.75" customHeight="1">
      <c r="A615" s="739" t="str">
        <f t="shared" si="5"/>
        <v xml:space="preserve"> </v>
      </c>
      <c r="B615" s="740"/>
      <c r="C615" s="740"/>
      <c r="D615" s="740"/>
      <c r="E615" s="740"/>
      <c r="F615" s="740"/>
      <c r="G615" s="740"/>
      <c r="H615" s="740"/>
      <c r="I615" s="740"/>
      <c r="J615" s="741"/>
      <c r="K615" s="739" t="str">
        <f>IF($A615="nie dotyczy","Nie dotyczy"," ")</f>
        <v xml:space="preserve"> </v>
      </c>
      <c r="L615" s="740"/>
      <c r="M615" s="740"/>
      <c r="N615" s="740"/>
      <c r="O615" s="740"/>
      <c r="P615" s="740"/>
      <c r="Q615" s="740"/>
      <c r="R615" s="740"/>
      <c r="S615" s="741"/>
      <c r="T615" s="742" t="str">
        <f>IF($A615="nie dotyczy","Nie dotyczy"," ")</f>
        <v xml:space="preserve"> </v>
      </c>
      <c r="U615" s="743"/>
      <c r="V615" s="743"/>
      <c r="W615" s="743"/>
      <c r="X615" s="743"/>
      <c r="Y615" s="743"/>
      <c r="Z615" s="744"/>
      <c r="AA615" s="742" t="str">
        <f>IF($A615="nie dotyczy","Nie dotyczy"," ")</f>
        <v xml:space="preserve"> </v>
      </c>
      <c r="AB615" s="743"/>
      <c r="AC615" s="743"/>
      <c r="AD615" s="743"/>
      <c r="AE615" s="743"/>
      <c r="AF615" s="743"/>
      <c r="AG615" s="744"/>
      <c r="AH615" s="201"/>
      <c r="AI615" s="185"/>
      <c r="AJ615" s="159"/>
      <c r="AK615" s="159"/>
      <c r="AL615" s="159"/>
      <c r="AM615" s="159"/>
    </row>
    <row r="616" spans="1:39" ht="18.75" customHeight="1">
      <c r="A616" s="739" t="str">
        <f t="shared" si="5"/>
        <v xml:space="preserve"> </v>
      </c>
      <c r="B616" s="740"/>
      <c r="C616" s="740"/>
      <c r="D616" s="740"/>
      <c r="E616" s="740"/>
      <c r="F616" s="740"/>
      <c r="G616" s="740"/>
      <c r="H616" s="740"/>
      <c r="I616" s="740"/>
      <c r="J616" s="741"/>
      <c r="K616" s="739" t="str">
        <f>IF($A616="nie dotyczy","Nie dotyczy"," ")</f>
        <v xml:space="preserve"> </v>
      </c>
      <c r="L616" s="740"/>
      <c r="M616" s="740"/>
      <c r="N616" s="740"/>
      <c r="O616" s="740"/>
      <c r="P616" s="740"/>
      <c r="Q616" s="740"/>
      <c r="R616" s="740"/>
      <c r="S616" s="741"/>
      <c r="T616" s="742" t="str">
        <f t="shared" si="7"/>
        <v xml:space="preserve"> </v>
      </c>
      <c r="U616" s="743"/>
      <c r="V616" s="743"/>
      <c r="W616" s="743"/>
      <c r="X616" s="743"/>
      <c r="Y616" s="743"/>
      <c r="Z616" s="743"/>
      <c r="AA616" s="742" t="str">
        <f>IF($A616="nie dotyczy","Nie dotyczy"," ")</f>
        <v xml:space="preserve"> </v>
      </c>
      <c r="AB616" s="743"/>
      <c r="AC616" s="743"/>
      <c r="AD616" s="743"/>
      <c r="AE616" s="743"/>
      <c r="AF616" s="743"/>
      <c r="AG616" s="744"/>
      <c r="AH616" s="201"/>
      <c r="AI616" s="185"/>
      <c r="AJ616" s="159"/>
      <c r="AK616" s="159"/>
      <c r="AL616" s="159"/>
      <c r="AM616" s="159"/>
    </row>
    <row r="617" spans="1:39" ht="18.75" customHeight="1">
      <c r="A617" s="754" t="str">
        <f t="shared" si="5"/>
        <v xml:space="preserve"> </v>
      </c>
      <c r="B617" s="638"/>
      <c r="C617" s="638"/>
      <c r="D617" s="638"/>
      <c r="E617" s="638"/>
      <c r="F617" s="638"/>
      <c r="G617" s="638"/>
      <c r="H617" s="638"/>
      <c r="I617" s="638"/>
      <c r="J617" s="755"/>
      <c r="K617" s="754" t="str">
        <f t="shared" ref="K617" si="9">IF($A617="nie dotyczy","Nie dotyczy"," ")</f>
        <v xml:space="preserve"> </v>
      </c>
      <c r="L617" s="638"/>
      <c r="M617" s="638"/>
      <c r="N617" s="638"/>
      <c r="O617" s="638"/>
      <c r="P617" s="638"/>
      <c r="Q617" s="638"/>
      <c r="R617" s="638"/>
      <c r="S617" s="755"/>
      <c r="T617" s="745" t="str">
        <f t="shared" si="7"/>
        <v xml:space="preserve"> </v>
      </c>
      <c r="U617" s="746"/>
      <c r="V617" s="746"/>
      <c r="W617" s="746"/>
      <c r="X617" s="746"/>
      <c r="Y617" s="746"/>
      <c r="Z617" s="746"/>
      <c r="AA617" s="745" t="str">
        <f t="shared" ref="AA617:AA618" si="10">IF($A617="nie dotyczy","Nie dotyczy"," ")</f>
        <v xml:space="preserve"> </v>
      </c>
      <c r="AB617" s="746"/>
      <c r="AC617" s="746"/>
      <c r="AD617" s="746"/>
      <c r="AE617" s="746"/>
      <c r="AF617" s="746"/>
      <c r="AG617" s="747"/>
      <c r="AH617" s="201"/>
      <c r="AI617" s="185"/>
      <c r="AJ617" s="159"/>
      <c r="AK617" s="159"/>
      <c r="AL617" s="159"/>
      <c r="AM617" s="159"/>
    </row>
    <row r="618" spans="1:39" ht="18.75" customHeight="1">
      <c r="A618" s="754" t="str">
        <f t="shared" si="5"/>
        <v xml:space="preserve"> </v>
      </c>
      <c r="B618" s="638"/>
      <c r="C618" s="638"/>
      <c r="D618" s="638"/>
      <c r="E618" s="638"/>
      <c r="F618" s="638"/>
      <c r="G618" s="638"/>
      <c r="H618" s="638"/>
      <c r="I618" s="638"/>
      <c r="J618" s="755"/>
      <c r="K618" s="754" t="str">
        <f>IF($A618="nie dotyczy","Nie dotyczy"," ")</f>
        <v xml:space="preserve"> </v>
      </c>
      <c r="L618" s="638"/>
      <c r="M618" s="638"/>
      <c r="N618" s="638"/>
      <c r="O618" s="638"/>
      <c r="P618" s="638"/>
      <c r="Q618" s="638"/>
      <c r="R618" s="638"/>
      <c r="S618" s="755"/>
      <c r="T618" s="745" t="str">
        <f t="shared" si="7"/>
        <v xml:space="preserve"> </v>
      </c>
      <c r="U618" s="746"/>
      <c r="V618" s="746"/>
      <c r="W618" s="746"/>
      <c r="X618" s="746"/>
      <c r="Y618" s="746"/>
      <c r="Z618" s="746"/>
      <c r="AA618" s="745" t="str">
        <f t="shared" si="10"/>
        <v xml:space="preserve"> </v>
      </c>
      <c r="AB618" s="746"/>
      <c r="AC618" s="746"/>
      <c r="AD618" s="746"/>
      <c r="AE618" s="746"/>
      <c r="AF618" s="746"/>
      <c r="AG618" s="747"/>
      <c r="AH618" s="201"/>
      <c r="AI618" s="185"/>
      <c r="AJ618" s="159"/>
      <c r="AK618" s="159"/>
      <c r="AL618" s="159"/>
      <c r="AM618" s="159"/>
    </row>
    <row r="619" spans="1:39" ht="15">
      <c r="A619" s="545"/>
      <c r="B619" s="545"/>
      <c r="C619" s="545"/>
      <c r="D619" s="545"/>
      <c r="E619" s="545"/>
      <c r="F619" s="545"/>
      <c r="G619" s="545"/>
      <c r="H619" s="545"/>
      <c r="I619" s="545"/>
      <c r="J619" s="545"/>
      <c r="K619" s="545"/>
      <c r="L619" s="545"/>
      <c r="M619" s="545"/>
      <c r="N619" s="545"/>
      <c r="O619" s="545"/>
      <c r="P619" s="545"/>
      <c r="Q619" s="545"/>
      <c r="R619" s="545"/>
      <c r="S619" s="545"/>
      <c r="T619" s="545"/>
      <c r="U619" s="545"/>
      <c r="V619" s="545"/>
      <c r="W619" s="545"/>
      <c r="X619" s="545"/>
      <c r="Y619" s="545"/>
      <c r="Z619" s="545"/>
      <c r="AA619" s="545"/>
      <c r="AB619" s="545"/>
      <c r="AC619" s="545"/>
      <c r="AD619" s="545"/>
      <c r="AE619" s="545"/>
      <c r="AF619" s="545"/>
      <c r="AG619" s="545"/>
      <c r="AH619" s="187"/>
      <c r="AI619" s="594"/>
      <c r="AJ619" s="595"/>
      <c r="AK619" s="595"/>
      <c r="AL619" s="596"/>
      <c r="AM619" s="399"/>
    </row>
    <row r="620" spans="1:39" ht="18.75" customHeight="1">
      <c r="A620" s="618" t="s">
        <v>1137</v>
      </c>
      <c r="B620" s="618"/>
      <c r="C620" s="618"/>
      <c r="D620" s="618"/>
      <c r="E620" s="618"/>
      <c r="F620" s="618"/>
      <c r="G620" s="618"/>
      <c r="H620" s="618"/>
      <c r="I620" s="618"/>
      <c r="J620" s="618"/>
      <c r="K620" s="618"/>
      <c r="L620" s="618"/>
      <c r="M620" s="618"/>
      <c r="N620" s="618"/>
      <c r="O620" s="618"/>
      <c r="P620" s="618"/>
      <c r="Q620" s="618"/>
      <c r="R620" s="618"/>
      <c r="S620" s="618"/>
      <c r="T620" s="618"/>
      <c r="U620" s="618"/>
      <c r="V620" s="618"/>
      <c r="W620" s="618"/>
      <c r="X620" s="618"/>
      <c r="Y620" s="618"/>
      <c r="Z620" s="618"/>
      <c r="AA620" s="618"/>
      <c r="AB620" s="618"/>
      <c r="AC620" s="618"/>
      <c r="AD620" s="618"/>
      <c r="AE620" s="618"/>
      <c r="AF620" s="618"/>
      <c r="AG620" s="618"/>
      <c r="AH620" s="167"/>
      <c r="AI620" s="597"/>
      <c r="AJ620" s="598"/>
      <c r="AK620" s="598"/>
      <c r="AL620" s="599"/>
      <c r="AM620" s="399"/>
    </row>
    <row r="621" spans="1:39" ht="13.5" customHeight="1">
      <c r="A621" s="653"/>
      <c r="B621" s="653"/>
      <c r="C621" s="653"/>
      <c r="D621" s="653"/>
      <c r="E621" s="653"/>
      <c r="F621" s="653"/>
      <c r="G621" s="653"/>
      <c r="H621" s="653"/>
      <c r="I621" s="653"/>
      <c r="J621" s="653"/>
      <c r="K621" s="653"/>
      <c r="L621" s="653"/>
      <c r="M621" s="653"/>
      <c r="N621" s="653"/>
      <c r="O621" s="653"/>
      <c r="P621" s="653"/>
      <c r="Q621" s="653"/>
      <c r="R621" s="653"/>
      <c r="S621" s="653"/>
      <c r="T621" s="653"/>
      <c r="U621" s="653"/>
      <c r="V621" s="653"/>
      <c r="W621" s="653"/>
      <c r="X621" s="653"/>
      <c r="Y621" s="653"/>
      <c r="Z621" s="653"/>
      <c r="AA621" s="653"/>
      <c r="AB621" s="653"/>
      <c r="AC621" s="653"/>
      <c r="AD621" s="653"/>
      <c r="AE621" s="653"/>
      <c r="AF621" s="653"/>
      <c r="AG621" s="653"/>
      <c r="AH621" s="178"/>
      <c r="AI621" s="600"/>
      <c r="AJ621" s="601"/>
      <c r="AK621" s="601"/>
      <c r="AL621" s="602"/>
      <c r="AM621" s="399"/>
    </row>
    <row r="622" spans="1:39" ht="37.5" customHeight="1">
      <c r="A622" s="635" t="s">
        <v>2120</v>
      </c>
      <c r="B622" s="636"/>
      <c r="C622" s="636"/>
      <c r="D622" s="636"/>
      <c r="E622" s="636"/>
      <c r="F622" s="636"/>
      <c r="G622" s="636"/>
      <c r="H622" s="636"/>
      <c r="I622" s="636"/>
      <c r="J622" s="636"/>
      <c r="K622" s="636"/>
      <c r="L622" s="636"/>
      <c r="M622" s="636"/>
      <c r="N622" s="636"/>
      <c r="O622" s="636"/>
      <c r="P622" s="636"/>
      <c r="Q622" s="636"/>
      <c r="R622" s="636"/>
      <c r="S622" s="636"/>
      <c r="T622" s="636"/>
      <c r="U622" s="636"/>
      <c r="V622" s="636"/>
      <c r="W622" s="636"/>
      <c r="X622" s="636"/>
      <c r="Y622" s="636"/>
      <c r="Z622" s="637"/>
      <c r="AA622" s="219" t="s">
        <v>1168</v>
      </c>
      <c r="AB622" s="661"/>
      <c r="AC622" s="661"/>
      <c r="AD622" s="661"/>
      <c r="AE622" s="661"/>
      <c r="AF622" s="661"/>
      <c r="AG622" s="662"/>
      <c r="AH622" s="734"/>
      <c r="AI622" s="199"/>
      <c r="AJ622" s="159"/>
      <c r="AK622" s="159"/>
      <c r="AL622" s="159"/>
      <c r="AM622" s="159"/>
    </row>
    <row r="623" spans="1:39" ht="21" customHeight="1">
      <c r="A623" s="635" t="s">
        <v>2119</v>
      </c>
      <c r="B623" s="636"/>
      <c r="C623" s="636"/>
      <c r="D623" s="636"/>
      <c r="E623" s="636"/>
      <c r="F623" s="636"/>
      <c r="G623" s="636"/>
      <c r="H623" s="636"/>
      <c r="I623" s="636"/>
      <c r="J623" s="636"/>
      <c r="K623" s="636"/>
      <c r="L623" s="636"/>
      <c r="M623" s="636"/>
      <c r="N623" s="636"/>
      <c r="O623" s="636"/>
      <c r="P623" s="636"/>
      <c r="Q623" s="636"/>
      <c r="R623" s="636"/>
      <c r="S623" s="636"/>
      <c r="T623" s="636"/>
      <c r="U623" s="636"/>
      <c r="V623" s="636"/>
      <c r="W623" s="636"/>
      <c r="X623" s="636"/>
      <c r="Y623" s="636"/>
      <c r="Z623" s="636"/>
      <c r="AA623" s="636"/>
      <c r="AB623" s="636"/>
      <c r="AC623" s="636"/>
      <c r="AD623" s="636"/>
      <c r="AE623" s="636"/>
      <c r="AF623" s="636"/>
      <c r="AG623" s="637"/>
      <c r="AH623" s="734"/>
      <c r="AI623" s="594"/>
      <c r="AJ623" s="595"/>
      <c r="AK623" s="595"/>
      <c r="AL623" s="596"/>
      <c r="AM623" s="399"/>
    </row>
    <row r="624" spans="1:39" ht="192" customHeight="1">
      <c r="A624" s="695" t="s">
        <v>1146</v>
      </c>
      <c r="B624" s="695"/>
      <c r="C624" s="695"/>
      <c r="D624" s="695"/>
      <c r="E624" s="695" t="s">
        <v>1145</v>
      </c>
      <c r="F624" s="695"/>
      <c r="G624" s="695"/>
      <c r="H624" s="695"/>
      <c r="I624" s="695"/>
      <c r="J624" s="695" t="s">
        <v>1147</v>
      </c>
      <c r="K624" s="695"/>
      <c r="L624" s="695"/>
      <c r="M624" s="695"/>
      <c r="N624" s="695"/>
      <c r="O624" s="695" t="s">
        <v>1500</v>
      </c>
      <c r="P624" s="695"/>
      <c r="Q624" s="695"/>
      <c r="R624" s="695"/>
      <c r="S624" s="695"/>
      <c r="T624" s="695"/>
      <c r="U624" s="695"/>
      <c r="V624" s="695" t="s">
        <v>1148</v>
      </c>
      <c r="W624" s="695"/>
      <c r="X624" s="695"/>
      <c r="Y624" s="695"/>
      <c r="Z624" s="695"/>
      <c r="AA624" s="695"/>
      <c r="AB624" s="695" t="s">
        <v>1149</v>
      </c>
      <c r="AC624" s="695"/>
      <c r="AD624" s="695"/>
      <c r="AE624" s="695"/>
      <c r="AF624" s="695"/>
      <c r="AG624" s="695"/>
      <c r="AH624" s="195"/>
      <c r="AI624" s="600"/>
      <c r="AJ624" s="601"/>
      <c r="AK624" s="601"/>
      <c r="AL624" s="602"/>
      <c r="AM624" s="399"/>
    </row>
    <row r="625" spans="1:39" ht="16.5" customHeight="1">
      <c r="A625" s="735" t="s">
        <v>1169</v>
      </c>
      <c r="B625" s="735"/>
      <c r="C625" s="735"/>
      <c r="D625" s="735"/>
      <c r="E625" s="735" t="s">
        <v>1170</v>
      </c>
      <c r="F625" s="735"/>
      <c r="G625" s="735"/>
      <c r="H625" s="735"/>
      <c r="I625" s="735"/>
      <c r="J625" s="735" t="s">
        <v>1171</v>
      </c>
      <c r="K625" s="735"/>
      <c r="L625" s="735"/>
      <c r="M625" s="735"/>
      <c r="N625" s="735"/>
      <c r="O625" s="735" t="s">
        <v>1172</v>
      </c>
      <c r="P625" s="735"/>
      <c r="Q625" s="735"/>
      <c r="R625" s="735"/>
      <c r="S625" s="735"/>
      <c r="T625" s="735"/>
      <c r="U625" s="735"/>
      <c r="V625" s="735" t="s">
        <v>1173</v>
      </c>
      <c r="W625" s="735"/>
      <c r="X625" s="735"/>
      <c r="Y625" s="735"/>
      <c r="Z625" s="735"/>
      <c r="AA625" s="735"/>
      <c r="AB625" s="735" t="s">
        <v>1174</v>
      </c>
      <c r="AC625" s="735"/>
      <c r="AD625" s="735"/>
      <c r="AE625" s="735"/>
      <c r="AF625" s="735"/>
      <c r="AG625" s="735"/>
      <c r="AH625" s="200"/>
      <c r="AI625" s="609"/>
      <c r="AJ625" s="590"/>
      <c r="AK625" s="590"/>
      <c r="AL625" s="590"/>
      <c r="AM625" s="590"/>
    </row>
    <row r="626" spans="1:39" ht="57.75" customHeight="1">
      <c r="A626" s="730" t="str">
        <f>IF($AB$622="nie","Nie dotyczy"," ")</f>
        <v xml:space="preserve"> </v>
      </c>
      <c r="B626" s="730"/>
      <c r="C626" s="730"/>
      <c r="D626" s="730"/>
      <c r="E626" s="730" t="str">
        <f>IF($A626="Nie dotyczy","Nie dotyczy"," ")</f>
        <v xml:space="preserve"> </v>
      </c>
      <c r="F626" s="730"/>
      <c r="G626" s="730"/>
      <c r="H626" s="730"/>
      <c r="I626" s="730"/>
      <c r="J626" s="730" t="str">
        <f>IF($A626="Nie dotyczy","Nie dotyczy"," ")</f>
        <v xml:space="preserve"> </v>
      </c>
      <c r="K626" s="730"/>
      <c r="L626" s="730"/>
      <c r="M626" s="730"/>
      <c r="N626" s="730"/>
      <c r="O626" s="402" t="s">
        <v>75</v>
      </c>
      <c r="P626" s="730" t="str">
        <f>IF(A626="nie dotyczy","nie dotyczy"," ")</f>
        <v xml:space="preserve"> </v>
      </c>
      <c r="Q626" s="730"/>
      <c r="R626" s="730"/>
      <c r="S626" s="730"/>
      <c r="T626" s="730"/>
      <c r="U626" s="730"/>
      <c r="V626" s="730" t="str">
        <f>IF($A626="Nie dotyczy","Nie dotyczy"," ")</f>
        <v xml:space="preserve"> </v>
      </c>
      <c r="W626" s="730"/>
      <c r="X626" s="730"/>
      <c r="Y626" s="730"/>
      <c r="Z626" s="730"/>
      <c r="AA626" s="730"/>
      <c r="AB626" s="730" t="str">
        <f>IF($A626="Nie dotyczy","Nie dotyczy"," ")</f>
        <v xml:space="preserve"> </v>
      </c>
      <c r="AC626" s="730"/>
      <c r="AD626" s="730"/>
      <c r="AE626" s="730"/>
      <c r="AF626" s="730"/>
      <c r="AG626" s="730"/>
      <c r="AH626" s="731" t="s">
        <v>2118</v>
      </c>
      <c r="AI626" s="609"/>
      <c r="AJ626" s="590"/>
      <c r="AK626" s="590"/>
      <c r="AL626" s="590"/>
      <c r="AM626" s="590"/>
    </row>
    <row r="627" spans="1:39" ht="57.75" customHeight="1">
      <c r="A627" s="730"/>
      <c r="B627" s="730"/>
      <c r="C627" s="730"/>
      <c r="D627" s="730"/>
      <c r="E627" s="730"/>
      <c r="F627" s="730"/>
      <c r="G627" s="730"/>
      <c r="H627" s="730"/>
      <c r="I627" s="730"/>
      <c r="J627" s="730"/>
      <c r="K627" s="730"/>
      <c r="L627" s="730"/>
      <c r="M627" s="730"/>
      <c r="N627" s="730"/>
      <c r="O627" s="402" t="s">
        <v>76</v>
      </c>
      <c r="P627" s="730" t="str">
        <f>IF(A626="nie dotyczy","nie dotyczy"," ")</f>
        <v xml:space="preserve"> </v>
      </c>
      <c r="Q627" s="730"/>
      <c r="R627" s="730"/>
      <c r="S627" s="730"/>
      <c r="T627" s="730"/>
      <c r="U627" s="730"/>
      <c r="V627" s="730"/>
      <c r="W627" s="730"/>
      <c r="X627" s="730"/>
      <c r="Y627" s="730"/>
      <c r="Z627" s="730"/>
      <c r="AA627" s="730"/>
      <c r="AB627" s="730"/>
      <c r="AC627" s="730"/>
      <c r="AD627" s="730"/>
      <c r="AE627" s="730"/>
      <c r="AF627" s="730"/>
      <c r="AG627" s="730"/>
      <c r="AH627" s="731"/>
      <c r="AI627" s="609"/>
      <c r="AJ627" s="590"/>
      <c r="AK627" s="590"/>
      <c r="AL627" s="590"/>
      <c r="AM627" s="590"/>
    </row>
    <row r="628" spans="1:39" ht="57.75" customHeight="1">
      <c r="A628" s="730"/>
      <c r="B628" s="730"/>
      <c r="C628" s="730"/>
      <c r="D628" s="730"/>
      <c r="E628" s="730"/>
      <c r="F628" s="730"/>
      <c r="G628" s="730"/>
      <c r="H628" s="730"/>
      <c r="I628" s="730"/>
      <c r="J628" s="730"/>
      <c r="K628" s="730"/>
      <c r="L628" s="730"/>
      <c r="M628" s="730"/>
      <c r="N628" s="730"/>
      <c r="O628" s="402" t="s">
        <v>144</v>
      </c>
      <c r="P628" s="730" t="str">
        <f>IF(A626="nie dotyczy","nie dotyczy"," ")</f>
        <v xml:space="preserve"> </v>
      </c>
      <c r="Q628" s="730"/>
      <c r="R628" s="730"/>
      <c r="S628" s="730"/>
      <c r="T628" s="730"/>
      <c r="U628" s="730"/>
      <c r="V628" s="730"/>
      <c r="W628" s="730"/>
      <c r="X628" s="730"/>
      <c r="Y628" s="730"/>
      <c r="Z628" s="730"/>
      <c r="AA628" s="730"/>
      <c r="AB628" s="730"/>
      <c r="AC628" s="730"/>
      <c r="AD628" s="730"/>
      <c r="AE628" s="730"/>
      <c r="AF628" s="730"/>
      <c r="AG628" s="730"/>
      <c r="AH628" s="732" t="s">
        <v>1807</v>
      </c>
      <c r="AI628" s="609"/>
      <c r="AJ628" s="590"/>
      <c r="AK628" s="590"/>
      <c r="AL628" s="590"/>
      <c r="AM628" s="590"/>
    </row>
    <row r="629" spans="1:39" ht="57.75" customHeight="1">
      <c r="A629" s="730"/>
      <c r="B629" s="730"/>
      <c r="C629" s="730"/>
      <c r="D629" s="730"/>
      <c r="E629" s="730"/>
      <c r="F629" s="730"/>
      <c r="G629" s="730"/>
      <c r="H629" s="730"/>
      <c r="I629" s="730"/>
      <c r="J629" s="730"/>
      <c r="K629" s="730"/>
      <c r="L629" s="730"/>
      <c r="M629" s="730"/>
      <c r="N629" s="730"/>
      <c r="O629" s="402" t="s">
        <v>77</v>
      </c>
      <c r="P629" s="730" t="str">
        <f>IF(A626="nie dotyczy","nie dotyczy"," ")</f>
        <v xml:space="preserve"> </v>
      </c>
      <c r="Q629" s="730"/>
      <c r="R629" s="730"/>
      <c r="S629" s="730"/>
      <c r="T629" s="730"/>
      <c r="U629" s="730"/>
      <c r="V629" s="730"/>
      <c r="W629" s="730"/>
      <c r="X629" s="730"/>
      <c r="Y629" s="730"/>
      <c r="Z629" s="730"/>
      <c r="AA629" s="730"/>
      <c r="AB629" s="730"/>
      <c r="AC629" s="730"/>
      <c r="AD629" s="730"/>
      <c r="AE629" s="730"/>
      <c r="AF629" s="730"/>
      <c r="AG629" s="730"/>
      <c r="AH629" s="732"/>
      <c r="AI629" s="609"/>
      <c r="AJ629" s="590"/>
      <c r="AK629" s="590"/>
      <c r="AL629" s="590"/>
      <c r="AM629" s="590"/>
    </row>
    <row r="630" spans="1:39" ht="57.75" customHeight="1">
      <c r="A630" s="730"/>
      <c r="B630" s="730"/>
      <c r="C630" s="730"/>
      <c r="D630" s="730"/>
      <c r="E630" s="730"/>
      <c r="F630" s="730"/>
      <c r="G630" s="730"/>
      <c r="H630" s="730"/>
      <c r="I630" s="730"/>
      <c r="J630" s="730"/>
      <c r="K630" s="730"/>
      <c r="L630" s="730"/>
      <c r="M630" s="730"/>
      <c r="N630" s="730"/>
      <c r="O630" s="402" t="s">
        <v>65</v>
      </c>
      <c r="P630" s="730" t="str">
        <f>IF(A626="nie dotyczy","nie dotyczy"," ")</f>
        <v xml:space="preserve"> </v>
      </c>
      <c r="Q630" s="730"/>
      <c r="R630" s="730"/>
      <c r="S630" s="730"/>
      <c r="T630" s="730"/>
      <c r="U630" s="730"/>
      <c r="V630" s="730"/>
      <c r="W630" s="730"/>
      <c r="X630" s="730"/>
      <c r="Y630" s="730"/>
      <c r="Z630" s="730"/>
      <c r="AA630" s="730"/>
      <c r="AB630" s="730"/>
      <c r="AC630" s="730"/>
      <c r="AD630" s="730"/>
      <c r="AE630" s="730"/>
      <c r="AF630" s="730"/>
      <c r="AG630" s="730"/>
      <c r="AH630" s="732" t="s">
        <v>1808</v>
      </c>
      <c r="AI630" s="609"/>
      <c r="AJ630" s="590"/>
      <c r="AK630" s="590"/>
      <c r="AL630" s="590"/>
      <c r="AM630" s="590"/>
    </row>
    <row r="631" spans="1:39" ht="57.75" customHeight="1">
      <c r="A631" s="730"/>
      <c r="B631" s="730"/>
      <c r="C631" s="730"/>
      <c r="D631" s="730"/>
      <c r="E631" s="730"/>
      <c r="F631" s="730"/>
      <c r="G631" s="730"/>
      <c r="H631" s="730"/>
      <c r="I631" s="730"/>
      <c r="J631" s="730"/>
      <c r="K631" s="730"/>
      <c r="L631" s="730"/>
      <c r="M631" s="730"/>
      <c r="N631" s="730"/>
      <c r="O631" s="402" t="s">
        <v>64</v>
      </c>
      <c r="P631" s="730" t="str">
        <f>IF(A626="nie dotyczy","nie dotyczy"," ")</f>
        <v xml:space="preserve"> </v>
      </c>
      <c r="Q631" s="730"/>
      <c r="R631" s="730"/>
      <c r="S631" s="730"/>
      <c r="T631" s="730"/>
      <c r="U631" s="730"/>
      <c r="V631" s="730"/>
      <c r="W631" s="730"/>
      <c r="X631" s="730"/>
      <c r="Y631" s="730"/>
      <c r="Z631" s="730"/>
      <c r="AA631" s="730"/>
      <c r="AB631" s="730"/>
      <c r="AC631" s="730"/>
      <c r="AD631" s="730"/>
      <c r="AE631" s="730"/>
      <c r="AF631" s="730"/>
      <c r="AG631" s="730"/>
      <c r="AH631" s="732"/>
      <c r="AI631" s="609"/>
      <c r="AJ631" s="590"/>
      <c r="AK631" s="590"/>
      <c r="AL631" s="590"/>
      <c r="AM631" s="590"/>
    </row>
    <row r="632" spans="1:39" ht="57.75" customHeight="1">
      <c r="A632" s="730"/>
      <c r="B632" s="730"/>
      <c r="C632" s="730"/>
      <c r="D632" s="730"/>
      <c r="E632" s="730"/>
      <c r="F632" s="730"/>
      <c r="G632" s="730"/>
      <c r="H632" s="730"/>
      <c r="I632" s="730"/>
      <c r="J632" s="730"/>
      <c r="K632" s="730"/>
      <c r="L632" s="730"/>
      <c r="M632" s="730"/>
      <c r="N632" s="730"/>
      <c r="O632" s="402" t="s">
        <v>70</v>
      </c>
      <c r="P632" s="730" t="str">
        <f>IF(A626="nie dotyczy","nie dotyczy"," ")</f>
        <v xml:space="preserve"> </v>
      </c>
      <c r="Q632" s="730"/>
      <c r="R632" s="730"/>
      <c r="S632" s="730"/>
      <c r="T632" s="730"/>
      <c r="U632" s="730"/>
      <c r="V632" s="730"/>
      <c r="W632" s="730"/>
      <c r="X632" s="730"/>
      <c r="Y632" s="730"/>
      <c r="Z632" s="730"/>
      <c r="AA632" s="730"/>
      <c r="AB632" s="730"/>
      <c r="AC632" s="730"/>
      <c r="AD632" s="730"/>
      <c r="AE632" s="730"/>
      <c r="AF632" s="730"/>
      <c r="AG632" s="730"/>
      <c r="AH632" s="202"/>
      <c r="AI632" s="609"/>
      <c r="AJ632" s="590"/>
      <c r="AK632" s="590"/>
      <c r="AL632" s="590"/>
      <c r="AM632" s="590"/>
    </row>
    <row r="633" spans="1:39" s="158" customFormat="1" ht="60.75" customHeight="1">
      <c r="A633" s="730" t="str">
        <f>IF($AB$622="nie","Nie dotyczy"," ")</f>
        <v xml:space="preserve"> </v>
      </c>
      <c r="B633" s="730"/>
      <c r="C633" s="730"/>
      <c r="D633" s="730"/>
      <c r="E633" s="730" t="str">
        <f>IF($A633="Nie dotyczy","Nie dotyczy"," ")</f>
        <v xml:space="preserve"> </v>
      </c>
      <c r="F633" s="730"/>
      <c r="G633" s="730"/>
      <c r="H633" s="730"/>
      <c r="I633" s="730"/>
      <c r="J633" s="730" t="str">
        <f>IF($A633="Nie dotyczy","Nie dotyczy"," ")</f>
        <v xml:space="preserve"> </v>
      </c>
      <c r="K633" s="730"/>
      <c r="L633" s="730"/>
      <c r="M633" s="730"/>
      <c r="N633" s="730"/>
      <c r="O633" s="398" t="s">
        <v>75</v>
      </c>
      <c r="P633" s="730" t="str">
        <f>IF(A633="nie dotyczy","nie dotyczy"," ")</f>
        <v xml:space="preserve"> </v>
      </c>
      <c r="Q633" s="730"/>
      <c r="R633" s="730"/>
      <c r="S633" s="730"/>
      <c r="T633" s="730"/>
      <c r="U633" s="730"/>
      <c r="V633" s="730" t="str">
        <f>IF($A633="Nie dotyczy","Nie dotyczy"," ")</f>
        <v xml:space="preserve"> </v>
      </c>
      <c r="W633" s="730"/>
      <c r="X633" s="730"/>
      <c r="Y633" s="730"/>
      <c r="Z633" s="730"/>
      <c r="AA633" s="730"/>
      <c r="AB633" s="730" t="str">
        <f>IF($A633="Nie dotyczy","Nie dotyczy"," ")</f>
        <v xml:space="preserve"> </v>
      </c>
      <c r="AC633" s="730"/>
      <c r="AD633" s="730"/>
      <c r="AE633" s="730"/>
      <c r="AF633" s="730"/>
      <c r="AG633" s="730"/>
      <c r="AH633" s="203"/>
      <c r="AI633" s="596"/>
      <c r="AJ633" s="591"/>
      <c r="AK633" s="591"/>
      <c r="AL633" s="591"/>
      <c r="AM633" s="591"/>
    </row>
    <row r="634" spans="1:39" s="158" customFormat="1" ht="60.75" customHeight="1">
      <c r="A634" s="730"/>
      <c r="B634" s="730"/>
      <c r="C634" s="730"/>
      <c r="D634" s="730"/>
      <c r="E634" s="730"/>
      <c r="F634" s="730"/>
      <c r="G634" s="730"/>
      <c r="H634" s="730"/>
      <c r="I634" s="730"/>
      <c r="J634" s="730"/>
      <c r="K634" s="730"/>
      <c r="L634" s="730"/>
      <c r="M634" s="730"/>
      <c r="N634" s="730"/>
      <c r="O634" s="398" t="s">
        <v>76</v>
      </c>
      <c r="P634" s="730" t="str">
        <f>IF(A633="nie dotyczy","nie dotyczy"," ")</f>
        <v xml:space="preserve"> </v>
      </c>
      <c r="Q634" s="730"/>
      <c r="R634" s="730"/>
      <c r="S634" s="730"/>
      <c r="T634" s="730"/>
      <c r="U634" s="730"/>
      <c r="V634" s="730"/>
      <c r="W634" s="730"/>
      <c r="X634" s="730"/>
      <c r="Y634" s="730"/>
      <c r="Z634" s="730"/>
      <c r="AA634" s="730"/>
      <c r="AB634" s="730"/>
      <c r="AC634" s="730"/>
      <c r="AD634" s="730"/>
      <c r="AE634" s="730"/>
      <c r="AF634" s="730"/>
      <c r="AG634" s="730"/>
      <c r="AH634" s="203"/>
      <c r="AI634" s="599"/>
      <c r="AJ634" s="592"/>
      <c r="AK634" s="592"/>
      <c r="AL634" s="592"/>
      <c r="AM634" s="592"/>
    </row>
    <row r="635" spans="1:39" s="158" customFormat="1" ht="60.75" customHeight="1">
      <c r="A635" s="730"/>
      <c r="B635" s="730"/>
      <c r="C635" s="730"/>
      <c r="D635" s="730"/>
      <c r="E635" s="730"/>
      <c r="F635" s="730"/>
      <c r="G635" s="730"/>
      <c r="H635" s="730"/>
      <c r="I635" s="730"/>
      <c r="J635" s="730"/>
      <c r="K635" s="730"/>
      <c r="L635" s="730"/>
      <c r="M635" s="730"/>
      <c r="N635" s="730"/>
      <c r="O635" s="398" t="s">
        <v>144</v>
      </c>
      <c r="P635" s="730" t="str">
        <f>IF(A633="nie dotyczy","nie dotyczy"," ")</f>
        <v xml:space="preserve"> </v>
      </c>
      <c r="Q635" s="730"/>
      <c r="R635" s="730"/>
      <c r="S635" s="730"/>
      <c r="T635" s="730"/>
      <c r="U635" s="730"/>
      <c r="V635" s="730"/>
      <c r="W635" s="730"/>
      <c r="X635" s="730"/>
      <c r="Y635" s="730"/>
      <c r="Z635" s="730"/>
      <c r="AA635" s="730"/>
      <c r="AB635" s="730"/>
      <c r="AC635" s="730"/>
      <c r="AD635" s="730"/>
      <c r="AE635" s="730"/>
      <c r="AF635" s="730"/>
      <c r="AG635" s="730"/>
      <c r="AH635" s="203"/>
      <c r="AI635" s="599"/>
      <c r="AJ635" s="592"/>
      <c r="AK635" s="592"/>
      <c r="AL635" s="592"/>
      <c r="AM635" s="592"/>
    </row>
    <row r="636" spans="1:39" s="158" customFormat="1" ht="60.75" customHeight="1">
      <c r="A636" s="730"/>
      <c r="B636" s="730"/>
      <c r="C636" s="730"/>
      <c r="D636" s="730"/>
      <c r="E636" s="730"/>
      <c r="F636" s="730"/>
      <c r="G636" s="730"/>
      <c r="H636" s="730"/>
      <c r="I636" s="730"/>
      <c r="J636" s="730"/>
      <c r="K636" s="730"/>
      <c r="L636" s="730"/>
      <c r="M636" s="730"/>
      <c r="N636" s="730"/>
      <c r="O636" s="398" t="s">
        <v>77</v>
      </c>
      <c r="P636" s="730" t="str">
        <f>IF(A633="nie dotyczy","nie dotyczy"," ")</f>
        <v xml:space="preserve"> </v>
      </c>
      <c r="Q636" s="730"/>
      <c r="R636" s="730"/>
      <c r="S636" s="730"/>
      <c r="T636" s="730"/>
      <c r="U636" s="730"/>
      <c r="V636" s="730"/>
      <c r="W636" s="730"/>
      <c r="X636" s="730"/>
      <c r="Y636" s="730"/>
      <c r="Z636" s="730"/>
      <c r="AA636" s="730"/>
      <c r="AB636" s="730"/>
      <c r="AC636" s="730"/>
      <c r="AD636" s="730"/>
      <c r="AE636" s="730"/>
      <c r="AF636" s="730"/>
      <c r="AG636" s="730"/>
      <c r="AH636" s="203"/>
      <c r="AI636" s="599"/>
      <c r="AJ636" s="592"/>
      <c r="AK636" s="592"/>
      <c r="AL636" s="592"/>
      <c r="AM636" s="592"/>
    </row>
    <row r="637" spans="1:39" s="158" customFormat="1" ht="60.75" customHeight="1">
      <c r="A637" s="730"/>
      <c r="B637" s="730"/>
      <c r="C637" s="730"/>
      <c r="D637" s="730"/>
      <c r="E637" s="730"/>
      <c r="F637" s="730"/>
      <c r="G637" s="730"/>
      <c r="H637" s="730"/>
      <c r="I637" s="730"/>
      <c r="J637" s="730"/>
      <c r="K637" s="730"/>
      <c r="L637" s="730"/>
      <c r="M637" s="730"/>
      <c r="N637" s="730"/>
      <c r="O637" s="398" t="s">
        <v>65</v>
      </c>
      <c r="P637" s="730" t="str">
        <f>IF(A633="nie dotyczy","nie dotyczy"," ")</f>
        <v xml:space="preserve"> </v>
      </c>
      <c r="Q637" s="730"/>
      <c r="R637" s="730"/>
      <c r="S637" s="730"/>
      <c r="T637" s="730"/>
      <c r="U637" s="730"/>
      <c r="V637" s="730"/>
      <c r="W637" s="730"/>
      <c r="X637" s="730"/>
      <c r="Y637" s="730"/>
      <c r="Z637" s="730"/>
      <c r="AA637" s="730"/>
      <c r="AB637" s="730"/>
      <c r="AC637" s="730"/>
      <c r="AD637" s="730"/>
      <c r="AE637" s="730"/>
      <c r="AF637" s="730"/>
      <c r="AG637" s="730"/>
      <c r="AH637" s="203"/>
      <c r="AI637" s="599"/>
      <c r="AJ637" s="592"/>
      <c r="AK637" s="592"/>
      <c r="AL637" s="592"/>
      <c r="AM637" s="592"/>
    </row>
    <row r="638" spans="1:39" s="158" customFormat="1" ht="60.75" customHeight="1">
      <c r="A638" s="730"/>
      <c r="B638" s="730"/>
      <c r="C638" s="730"/>
      <c r="D638" s="730"/>
      <c r="E638" s="730"/>
      <c r="F638" s="730"/>
      <c r="G638" s="730"/>
      <c r="H638" s="730"/>
      <c r="I638" s="730"/>
      <c r="J638" s="730"/>
      <c r="K638" s="730"/>
      <c r="L638" s="730"/>
      <c r="M638" s="730"/>
      <c r="N638" s="730"/>
      <c r="O638" s="398" t="s">
        <v>64</v>
      </c>
      <c r="P638" s="730" t="str">
        <f>IF(A633="nie dotyczy","nie dotyczy"," ")</f>
        <v xml:space="preserve"> </v>
      </c>
      <c r="Q638" s="730"/>
      <c r="R638" s="730"/>
      <c r="S638" s="730"/>
      <c r="T638" s="730"/>
      <c r="U638" s="730"/>
      <c r="V638" s="730"/>
      <c r="W638" s="730"/>
      <c r="X638" s="730"/>
      <c r="Y638" s="730"/>
      <c r="Z638" s="730"/>
      <c r="AA638" s="730"/>
      <c r="AB638" s="730"/>
      <c r="AC638" s="730"/>
      <c r="AD638" s="730"/>
      <c r="AE638" s="730"/>
      <c r="AF638" s="730"/>
      <c r="AG638" s="730"/>
      <c r="AH638" s="203"/>
      <c r="AI638" s="599"/>
      <c r="AJ638" s="592"/>
      <c r="AK638" s="592"/>
      <c r="AL638" s="592"/>
      <c r="AM638" s="592"/>
    </row>
    <row r="639" spans="1:39" s="158" customFormat="1" ht="60.75" customHeight="1">
      <c r="A639" s="730"/>
      <c r="B639" s="730"/>
      <c r="C639" s="730"/>
      <c r="D639" s="730"/>
      <c r="E639" s="730"/>
      <c r="F639" s="730"/>
      <c r="G639" s="730"/>
      <c r="H639" s="730"/>
      <c r="I639" s="730"/>
      <c r="J639" s="730"/>
      <c r="K639" s="730"/>
      <c r="L639" s="730"/>
      <c r="M639" s="730"/>
      <c r="N639" s="730"/>
      <c r="O639" s="398" t="s">
        <v>70</v>
      </c>
      <c r="P639" s="730" t="str">
        <f>IF(A633="nie dotyczy","nie dotyczy"," ")</f>
        <v xml:space="preserve"> </v>
      </c>
      <c r="Q639" s="730"/>
      <c r="R639" s="730"/>
      <c r="S639" s="730"/>
      <c r="T639" s="730"/>
      <c r="U639" s="730"/>
      <c r="V639" s="730"/>
      <c r="W639" s="730"/>
      <c r="X639" s="730"/>
      <c r="Y639" s="730"/>
      <c r="Z639" s="730"/>
      <c r="AA639" s="730"/>
      <c r="AB639" s="730"/>
      <c r="AC639" s="730"/>
      <c r="AD639" s="730"/>
      <c r="AE639" s="730"/>
      <c r="AF639" s="730"/>
      <c r="AG639" s="730"/>
      <c r="AH639" s="203"/>
      <c r="AI639" s="602"/>
      <c r="AJ639" s="593"/>
      <c r="AK639" s="593"/>
      <c r="AL639" s="593"/>
      <c r="AM639" s="593"/>
    </row>
    <row r="640" spans="1:39" s="158" customFormat="1" ht="60.75" customHeight="1">
      <c r="A640" s="730" t="str">
        <f t="shared" ref="A640" si="11">IF($AB$622="nie","Nie dotyczy"," ")</f>
        <v xml:space="preserve"> </v>
      </c>
      <c r="B640" s="730"/>
      <c r="C640" s="730"/>
      <c r="D640" s="730"/>
      <c r="E640" s="730" t="str">
        <f t="shared" ref="E640" si="12">IF($A640="Nie dotyczy","Nie dotyczy"," ")</f>
        <v xml:space="preserve"> </v>
      </c>
      <c r="F640" s="730"/>
      <c r="G640" s="730"/>
      <c r="H640" s="730"/>
      <c r="I640" s="730"/>
      <c r="J640" s="730" t="str">
        <f t="shared" ref="J640" si="13">IF($A640="Nie dotyczy","Nie dotyczy"," ")</f>
        <v xml:space="preserve"> </v>
      </c>
      <c r="K640" s="730"/>
      <c r="L640" s="730"/>
      <c r="M640" s="730"/>
      <c r="N640" s="730"/>
      <c r="O640" s="398" t="s">
        <v>75</v>
      </c>
      <c r="P640" s="730" t="str">
        <f t="shared" ref="P640" si="14">IF(A640="nie dotyczy","nie dotyczy"," ")</f>
        <v xml:space="preserve"> </v>
      </c>
      <c r="Q640" s="730"/>
      <c r="R640" s="730"/>
      <c r="S640" s="730"/>
      <c r="T640" s="730"/>
      <c r="U640" s="730"/>
      <c r="V640" s="730" t="str">
        <f t="shared" ref="V640" si="15">IF($A640="Nie dotyczy","Nie dotyczy"," ")</f>
        <v xml:space="preserve"> </v>
      </c>
      <c r="W640" s="730"/>
      <c r="X640" s="730"/>
      <c r="Y640" s="730"/>
      <c r="Z640" s="730"/>
      <c r="AA640" s="730"/>
      <c r="AB640" s="730" t="str">
        <f t="shared" ref="AB640" si="16">IF($A640="Nie dotyczy","Nie dotyczy"," ")</f>
        <v xml:space="preserve"> </v>
      </c>
      <c r="AC640" s="730"/>
      <c r="AD640" s="730"/>
      <c r="AE640" s="730"/>
      <c r="AF640" s="730"/>
      <c r="AG640" s="730"/>
      <c r="AH640" s="203"/>
      <c r="AI640" s="596"/>
      <c r="AJ640" s="591"/>
      <c r="AK640" s="591"/>
      <c r="AL640" s="591"/>
      <c r="AM640" s="591"/>
    </row>
    <row r="641" spans="1:39" s="158" customFormat="1" ht="60.75" customHeight="1">
      <c r="A641" s="730"/>
      <c r="B641" s="730"/>
      <c r="C641" s="730"/>
      <c r="D641" s="730"/>
      <c r="E641" s="730"/>
      <c r="F641" s="730"/>
      <c r="G641" s="730"/>
      <c r="H641" s="730"/>
      <c r="I641" s="730"/>
      <c r="J641" s="730"/>
      <c r="K641" s="730"/>
      <c r="L641" s="730"/>
      <c r="M641" s="730"/>
      <c r="N641" s="730"/>
      <c r="O641" s="398" t="s">
        <v>76</v>
      </c>
      <c r="P641" s="730" t="str">
        <f t="shared" ref="P641" si="17">IF(A640="nie dotyczy","nie dotyczy"," ")</f>
        <v xml:space="preserve"> </v>
      </c>
      <c r="Q641" s="730"/>
      <c r="R641" s="730"/>
      <c r="S641" s="730"/>
      <c r="T641" s="730"/>
      <c r="U641" s="730"/>
      <c r="V641" s="730"/>
      <c r="W641" s="730"/>
      <c r="X641" s="730"/>
      <c r="Y641" s="730"/>
      <c r="Z641" s="730"/>
      <c r="AA641" s="730"/>
      <c r="AB641" s="730"/>
      <c r="AC641" s="730"/>
      <c r="AD641" s="730"/>
      <c r="AE641" s="730"/>
      <c r="AF641" s="730"/>
      <c r="AG641" s="730"/>
      <c r="AH641" s="203"/>
      <c r="AI641" s="599"/>
      <c r="AJ641" s="592"/>
      <c r="AK641" s="592"/>
      <c r="AL641" s="592"/>
      <c r="AM641" s="592"/>
    </row>
    <row r="642" spans="1:39" s="158" customFormat="1" ht="60.75" customHeight="1">
      <c r="A642" s="730"/>
      <c r="B642" s="730"/>
      <c r="C642" s="730"/>
      <c r="D642" s="730"/>
      <c r="E642" s="730"/>
      <c r="F642" s="730"/>
      <c r="G642" s="730"/>
      <c r="H642" s="730"/>
      <c r="I642" s="730"/>
      <c r="J642" s="730"/>
      <c r="K642" s="730"/>
      <c r="L642" s="730"/>
      <c r="M642" s="730"/>
      <c r="N642" s="730"/>
      <c r="O642" s="398" t="s">
        <v>144</v>
      </c>
      <c r="P642" s="730" t="str">
        <f t="shared" ref="P642" si="18">IF(A640="nie dotyczy","nie dotyczy"," ")</f>
        <v xml:space="preserve"> </v>
      </c>
      <c r="Q642" s="730"/>
      <c r="R642" s="730"/>
      <c r="S642" s="730"/>
      <c r="T642" s="730"/>
      <c r="U642" s="730"/>
      <c r="V642" s="730"/>
      <c r="W642" s="730"/>
      <c r="X642" s="730"/>
      <c r="Y642" s="730"/>
      <c r="Z642" s="730"/>
      <c r="AA642" s="730"/>
      <c r="AB642" s="730"/>
      <c r="AC642" s="730"/>
      <c r="AD642" s="730"/>
      <c r="AE642" s="730"/>
      <c r="AF642" s="730"/>
      <c r="AG642" s="730"/>
      <c r="AH642" s="203"/>
      <c r="AI642" s="599"/>
      <c r="AJ642" s="592"/>
      <c r="AK642" s="592"/>
      <c r="AL642" s="592"/>
      <c r="AM642" s="592"/>
    </row>
    <row r="643" spans="1:39" s="158" customFormat="1" ht="60.75" customHeight="1">
      <c r="A643" s="730"/>
      <c r="B643" s="730"/>
      <c r="C643" s="730"/>
      <c r="D643" s="730"/>
      <c r="E643" s="730"/>
      <c r="F643" s="730"/>
      <c r="G643" s="730"/>
      <c r="H643" s="730"/>
      <c r="I643" s="730"/>
      <c r="J643" s="730"/>
      <c r="K643" s="730"/>
      <c r="L643" s="730"/>
      <c r="M643" s="730"/>
      <c r="N643" s="730"/>
      <c r="O643" s="398" t="s">
        <v>77</v>
      </c>
      <c r="P643" s="730" t="str">
        <f t="shared" ref="P643" si="19">IF(A640="nie dotyczy","nie dotyczy"," ")</f>
        <v xml:space="preserve"> </v>
      </c>
      <c r="Q643" s="730"/>
      <c r="R643" s="730"/>
      <c r="S643" s="730"/>
      <c r="T643" s="730"/>
      <c r="U643" s="730"/>
      <c r="V643" s="730"/>
      <c r="W643" s="730"/>
      <c r="X643" s="730"/>
      <c r="Y643" s="730"/>
      <c r="Z643" s="730"/>
      <c r="AA643" s="730"/>
      <c r="AB643" s="730"/>
      <c r="AC643" s="730"/>
      <c r="AD643" s="730"/>
      <c r="AE643" s="730"/>
      <c r="AF643" s="730"/>
      <c r="AG643" s="730"/>
      <c r="AH643" s="203"/>
      <c r="AI643" s="599"/>
      <c r="AJ643" s="592"/>
      <c r="AK643" s="592"/>
      <c r="AL643" s="592"/>
      <c r="AM643" s="592"/>
    </row>
    <row r="644" spans="1:39" s="158" customFormat="1" ht="60.75" customHeight="1">
      <c r="A644" s="730"/>
      <c r="B644" s="730"/>
      <c r="C644" s="730"/>
      <c r="D644" s="730"/>
      <c r="E644" s="730"/>
      <c r="F644" s="730"/>
      <c r="G644" s="730"/>
      <c r="H644" s="730"/>
      <c r="I644" s="730"/>
      <c r="J644" s="730"/>
      <c r="K644" s="730"/>
      <c r="L644" s="730"/>
      <c r="M644" s="730"/>
      <c r="N644" s="730"/>
      <c r="O644" s="398" t="s">
        <v>65</v>
      </c>
      <c r="P644" s="730" t="str">
        <f t="shared" ref="P644" si="20">IF(A640="nie dotyczy","nie dotyczy"," ")</f>
        <v xml:space="preserve"> </v>
      </c>
      <c r="Q644" s="730"/>
      <c r="R644" s="730"/>
      <c r="S644" s="730"/>
      <c r="T644" s="730"/>
      <c r="U644" s="730"/>
      <c r="V644" s="730"/>
      <c r="W644" s="730"/>
      <c r="X644" s="730"/>
      <c r="Y644" s="730"/>
      <c r="Z644" s="730"/>
      <c r="AA644" s="730"/>
      <c r="AB644" s="730"/>
      <c r="AC644" s="730"/>
      <c r="AD644" s="730"/>
      <c r="AE644" s="730"/>
      <c r="AF644" s="730"/>
      <c r="AG644" s="730"/>
      <c r="AH644" s="203"/>
      <c r="AI644" s="599"/>
      <c r="AJ644" s="592"/>
      <c r="AK644" s="592"/>
      <c r="AL644" s="592"/>
      <c r="AM644" s="592"/>
    </row>
    <row r="645" spans="1:39" s="158" customFormat="1" ht="60.75" customHeight="1">
      <c r="A645" s="730"/>
      <c r="B645" s="730"/>
      <c r="C645" s="730"/>
      <c r="D645" s="730"/>
      <c r="E645" s="730"/>
      <c r="F645" s="730"/>
      <c r="G645" s="730"/>
      <c r="H645" s="730"/>
      <c r="I645" s="730"/>
      <c r="J645" s="730"/>
      <c r="K645" s="730"/>
      <c r="L645" s="730"/>
      <c r="M645" s="730"/>
      <c r="N645" s="730"/>
      <c r="O645" s="398" t="s">
        <v>64</v>
      </c>
      <c r="P645" s="730" t="str">
        <f t="shared" ref="P645" si="21">IF(A640="nie dotyczy","nie dotyczy"," ")</f>
        <v xml:space="preserve"> </v>
      </c>
      <c r="Q645" s="730"/>
      <c r="R645" s="730"/>
      <c r="S645" s="730"/>
      <c r="T645" s="730"/>
      <c r="U645" s="730"/>
      <c r="V645" s="730"/>
      <c r="W645" s="730"/>
      <c r="X645" s="730"/>
      <c r="Y645" s="730"/>
      <c r="Z645" s="730"/>
      <c r="AA645" s="730"/>
      <c r="AB645" s="730"/>
      <c r="AC645" s="730"/>
      <c r="AD645" s="730"/>
      <c r="AE645" s="730"/>
      <c r="AF645" s="730"/>
      <c r="AG645" s="730"/>
      <c r="AH645" s="203"/>
      <c r="AI645" s="599"/>
      <c r="AJ645" s="592"/>
      <c r="AK645" s="592"/>
      <c r="AL645" s="592"/>
      <c r="AM645" s="592"/>
    </row>
    <row r="646" spans="1:39" s="158" customFormat="1" ht="60.75" customHeight="1">
      <c r="A646" s="730"/>
      <c r="B646" s="730"/>
      <c r="C646" s="730"/>
      <c r="D646" s="730"/>
      <c r="E646" s="730"/>
      <c r="F646" s="730"/>
      <c r="G646" s="730"/>
      <c r="H646" s="730"/>
      <c r="I646" s="730"/>
      <c r="J646" s="730"/>
      <c r="K646" s="730"/>
      <c r="L646" s="730"/>
      <c r="M646" s="730"/>
      <c r="N646" s="730"/>
      <c r="O646" s="398" t="s">
        <v>70</v>
      </c>
      <c r="P646" s="730" t="str">
        <f t="shared" ref="P646" si="22">IF(A640="nie dotyczy","nie dotyczy"," ")</f>
        <v xml:space="preserve"> </v>
      </c>
      <c r="Q646" s="730"/>
      <c r="R646" s="730"/>
      <c r="S646" s="730"/>
      <c r="T646" s="730"/>
      <c r="U646" s="730"/>
      <c r="V646" s="730"/>
      <c r="W646" s="730"/>
      <c r="X646" s="730"/>
      <c r="Y646" s="730"/>
      <c r="Z646" s="730"/>
      <c r="AA646" s="730"/>
      <c r="AB646" s="730"/>
      <c r="AC646" s="730"/>
      <c r="AD646" s="730"/>
      <c r="AE646" s="730"/>
      <c r="AF646" s="730"/>
      <c r="AG646" s="730"/>
      <c r="AH646" s="203"/>
      <c r="AI646" s="602"/>
      <c r="AJ646" s="593"/>
      <c r="AK646" s="593"/>
      <c r="AL646" s="593"/>
      <c r="AM646" s="593"/>
    </row>
    <row r="647" spans="1:39" s="158" customFormat="1" ht="60.75" customHeight="1">
      <c r="A647" s="730" t="str">
        <f t="shared" ref="A647" si="23">IF($AB$622="nie","Nie dotyczy"," ")</f>
        <v xml:space="preserve"> </v>
      </c>
      <c r="B647" s="730"/>
      <c r="C647" s="730"/>
      <c r="D647" s="730"/>
      <c r="E647" s="730" t="str">
        <f t="shared" ref="E647" si="24">IF($A647="Nie dotyczy","Nie dotyczy"," ")</f>
        <v xml:space="preserve"> </v>
      </c>
      <c r="F647" s="730"/>
      <c r="G647" s="730"/>
      <c r="H647" s="730"/>
      <c r="I647" s="730"/>
      <c r="J647" s="730" t="str">
        <f t="shared" ref="J647" si="25">IF($A647="Nie dotyczy","Nie dotyczy"," ")</f>
        <v xml:space="preserve"> </v>
      </c>
      <c r="K647" s="730"/>
      <c r="L647" s="730"/>
      <c r="M647" s="730"/>
      <c r="N647" s="730"/>
      <c r="O647" s="398" t="s">
        <v>75</v>
      </c>
      <c r="P647" s="730" t="str">
        <f t="shared" ref="P647" si="26">IF(A647="nie dotyczy","nie dotyczy"," ")</f>
        <v xml:space="preserve"> </v>
      </c>
      <c r="Q647" s="730"/>
      <c r="R647" s="730"/>
      <c r="S647" s="730"/>
      <c r="T647" s="730"/>
      <c r="U647" s="730"/>
      <c r="V647" s="730" t="str">
        <f t="shared" ref="V647" si="27">IF($A647="Nie dotyczy","Nie dotyczy"," ")</f>
        <v xml:space="preserve"> </v>
      </c>
      <c r="W647" s="730"/>
      <c r="X647" s="730"/>
      <c r="Y647" s="730"/>
      <c r="Z647" s="730"/>
      <c r="AA647" s="730"/>
      <c r="AB647" s="730" t="str">
        <f t="shared" ref="AB647" si="28">IF($A647="Nie dotyczy","Nie dotyczy"," ")</f>
        <v xml:space="preserve"> </v>
      </c>
      <c r="AC647" s="730"/>
      <c r="AD647" s="730"/>
      <c r="AE647" s="730"/>
      <c r="AF647" s="730"/>
      <c r="AG647" s="730"/>
      <c r="AH647" s="203"/>
      <c r="AI647" s="596"/>
      <c r="AJ647" s="591"/>
      <c r="AK647" s="591"/>
      <c r="AL647" s="591"/>
      <c r="AM647" s="591"/>
    </row>
    <row r="648" spans="1:39" s="158" customFormat="1" ht="60.75" customHeight="1">
      <c r="A648" s="730"/>
      <c r="B648" s="730"/>
      <c r="C648" s="730"/>
      <c r="D648" s="730"/>
      <c r="E648" s="730"/>
      <c r="F648" s="730"/>
      <c r="G648" s="730"/>
      <c r="H648" s="730"/>
      <c r="I648" s="730"/>
      <c r="J648" s="730"/>
      <c r="K648" s="730"/>
      <c r="L648" s="730"/>
      <c r="M648" s="730"/>
      <c r="N648" s="730"/>
      <c r="O648" s="398" t="s">
        <v>76</v>
      </c>
      <c r="P648" s="730" t="str">
        <f t="shared" ref="P648" si="29">IF(A647="nie dotyczy","nie dotyczy"," ")</f>
        <v xml:space="preserve"> </v>
      </c>
      <c r="Q648" s="730"/>
      <c r="R648" s="730"/>
      <c r="S648" s="730"/>
      <c r="T648" s="730"/>
      <c r="U648" s="730"/>
      <c r="V648" s="730"/>
      <c r="W648" s="730"/>
      <c r="X648" s="730"/>
      <c r="Y648" s="730"/>
      <c r="Z648" s="730"/>
      <c r="AA648" s="730"/>
      <c r="AB648" s="730"/>
      <c r="AC648" s="730"/>
      <c r="AD648" s="730"/>
      <c r="AE648" s="730"/>
      <c r="AF648" s="730"/>
      <c r="AG648" s="730"/>
      <c r="AH648" s="203"/>
      <c r="AI648" s="599"/>
      <c r="AJ648" s="592"/>
      <c r="AK648" s="592"/>
      <c r="AL648" s="592"/>
      <c r="AM648" s="592"/>
    </row>
    <row r="649" spans="1:39" s="158" customFormat="1" ht="60.75" customHeight="1">
      <c r="A649" s="730"/>
      <c r="B649" s="730"/>
      <c r="C649" s="730"/>
      <c r="D649" s="730"/>
      <c r="E649" s="730"/>
      <c r="F649" s="730"/>
      <c r="G649" s="730"/>
      <c r="H649" s="730"/>
      <c r="I649" s="730"/>
      <c r="J649" s="730"/>
      <c r="K649" s="730"/>
      <c r="L649" s="730"/>
      <c r="M649" s="730"/>
      <c r="N649" s="730"/>
      <c r="O649" s="398" t="s">
        <v>144</v>
      </c>
      <c r="P649" s="730" t="str">
        <f t="shared" ref="P649" si="30">IF(A647="nie dotyczy","nie dotyczy"," ")</f>
        <v xml:space="preserve"> </v>
      </c>
      <c r="Q649" s="730"/>
      <c r="R649" s="730"/>
      <c r="S649" s="730"/>
      <c r="T649" s="730"/>
      <c r="U649" s="730"/>
      <c r="V649" s="730"/>
      <c r="W649" s="730"/>
      <c r="X649" s="730"/>
      <c r="Y649" s="730"/>
      <c r="Z649" s="730"/>
      <c r="AA649" s="730"/>
      <c r="AB649" s="730"/>
      <c r="AC649" s="730"/>
      <c r="AD649" s="730"/>
      <c r="AE649" s="730"/>
      <c r="AF649" s="730"/>
      <c r="AG649" s="730"/>
      <c r="AH649" s="203"/>
      <c r="AI649" s="599"/>
      <c r="AJ649" s="592"/>
      <c r="AK649" s="592"/>
      <c r="AL649" s="592"/>
      <c r="AM649" s="592"/>
    </row>
    <row r="650" spans="1:39" s="158" customFormat="1" ht="60.75" customHeight="1">
      <c r="A650" s="730"/>
      <c r="B650" s="730"/>
      <c r="C650" s="730"/>
      <c r="D650" s="730"/>
      <c r="E650" s="730"/>
      <c r="F650" s="730"/>
      <c r="G650" s="730"/>
      <c r="H650" s="730"/>
      <c r="I650" s="730"/>
      <c r="J650" s="730"/>
      <c r="K650" s="730"/>
      <c r="L650" s="730"/>
      <c r="M650" s="730"/>
      <c r="N650" s="730"/>
      <c r="O650" s="398" t="s">
        <v>77</v>
      </c>
      <c r="P650" s="730" t="str">
        <f t="shared" ref="P650" si="31">IF(A647="nie dotyczy","nie dotyczy"," ")</f>
        <v xml:space="preserve"> </v>
      </c>
      <c r="Q650" s="730"/>
      <c r="R650" s="730"/>
      <c r="S650" s="730"/>
      <c r="T650" s="730"/>
      <c r="U650" s="730"/>
      <c r="V650" s="730"/>
      <c r="W650" s="730"/>
      <c r="X650" s="730"/>
      <c r="Y650" s="730"/>
      <c r="Z650" s="730"/>
      <c r="AA650" s="730"/>
      <c r="AB650" s="730"/>
      <c r="AC650" s="730"/>
      <c r="AD650" s="730"/>
      <c r="AE650" s="730"/>
      <c r="AF650" s="730"/>
      <c r="AG650" s="730"/>
      <c r="AH650" s="203"/>
      <c r="AI650" s="599"/>
      <c r="AJ650" s="592"/>
      <c r="AK650" s="592"/>
      <c r="AL650" s="592"/>
      <c r="AM650" s="592"/>
    </row>
    <row r="651" spans="1:39" s="158" customFormat="1" ht="60.75" customHeight="1">
      <c r="A651" s="730"/>
      <c r="B651" s="730"/>
      <c r="C651" s="730"/>
      <c r="D651" s="730"/>
      <c r="E651" s="730"/>
      <c r="F651" s="730"/>
      <c r="G651" s="730"/>
      <c r="H651" s="730"/>
      <c r="I651" s="730"/>
      <c r="J651" s="730"/>
      <c r="K651" s="730"/>
      <c r="L651" s="730"/>
      <c r="M651" s="730"/>
      <c r="N651" s="730"/>
      <c r="O651" s="398" t="s">
        <v>65</v>
      </c>
      <c r="P651" s="730" t="str">
        <f t="shared" ref="P651" si="32">IF(A647="nie dotyczy","nie dotyczy"," ")</f>
        <v xml:space="preserve"> </v>
      </c>
      <c r="Q651" s="730"/>
      <c r="R651" s="730"/>
      <c r="S651" s="730"/>
      <c r="T651" s="730"/>
      <c r="U651" s="730"/>
      <c r="V651" s="730"/>
      <c r="W651" s="730"/>
      <c r="X651" s="730"/>
      <c r="Y651" s="730"/>
      <c r="Z651" s="730"/>
      <c r="AA651" s="730"/>
      <c r="AB651" s="730"/>
      <c r="AC651" s="730"/>
      <c r="AD651" s="730"/>
      <c r="AE651" s="730"/>
      <c r="AF651" s="730"/>
      <c r="AG651" s="730"/>
      <c r="AH651" s="203"/>
      <c r="AI651" s="599"/>
      <c r="AJ651" s="592"/>
      <c r="AK651" s="592"/>
      <c r="AL651" s="592"/>
      <c r="AM651" s="592"/>
    </row>
    <row r="652" spans="1:39" s="158" customFormat="1" ht="60.75" customHeight="1">
      <c r="A652" s="730"/>
      <c r="B652" s="730"/>
      <c r="C652" s="730"/>
      <c r="D652" s="730"/>
      <c r="E652" s="730"/>
      <c r="F652" s="730"/>
      <c r="G652" s="730"/>
      <c r="H652" s="730"/>
      <c r="I652" s="730"/>
      <c r="J652" s="730"/>
      <c r="K652" s="730"/>
      <c r="L652" s="730"/>
      <c r="M652" s="730"/>
      <c r="N652" s="730"/>
      <c r="O652" s="398" t="s">
        <v>64</v>
      </c>
      <c r="P652" s="730" t="str">
        <f t="shared" ref="P652" si="33">IF(A647="nie dotyczy","nie dotyczy"," ")</f>
        <v xml:space="preserve"> </v>
      </c>
      <c r="Q652" s="730"/>
      <c r="R652" s="730"/>
      <c r="S652" s="730"/>
      <c r="T652" s="730"/>
      <c r="U652" s="730"/>
      <c r="V652" s="730"/>
      <c r="W652" s="730"/>
      <c r="X652" s="730"/>
      <c r="Y652" s="730"/>
      <c r="Z652" s="730"/>
      <c r="AA652" s="730"/>
      <c r="AB652" s="730"/>
      <c r="AC652" s="730"/>
      <c r="AD652" s="730"/>
      <c r="AE652" s="730"/>
      <c r="AF652" s="730"/>
      <c r="AG652" s="730"/>
      <c r="AH652" s="203"/>
      <c r="AI652" s="599"/>
      <c r="AJ652" s="592"/>
      <c r="AK652" s="592"/>
      <c r="AL652" s="592"/>
      <c r="AM652" s="592"/>
    </row>
    <row r="653" spans="1:39" s="158" customFormat="1" ht="60.75" customHeight="1">
      <c r="A653" s="730"/>
      <c r="B653" s="730"/>
      <c r="C653" s="730"/>
      <c r="D653" s="730"/>
      <c r="E653" s="730"/>
      <c r="F653" s="730"/>
      <c r="G653" s="730"/>
      <c r="H653" s="730"/>
      <c r="I653" s="730"/>
      <c r="J653" s="730"/>
      <c r="K653" s="730"/>
      <c r="L653" s="730"/>
      <c r="M653" s="730"/>
      <c r="N653" s="730"/>
      <c r="O653" s="398" t="s">
        <v>70</v>
      </c>
      <c r="P653" s="730" t="str">
        <f t="shared" ref="P653" si="34">IF(A647="nie dotyczy","nie dotyczy"," ")</f>
        <v xml:space="preserve"> </v>
      </c>
      <c r="Q653" s="730"/>
      <c r="R653" s="730"/>
      <c r="S653" s="730"/>
      <c r="T653" s="730"/>
      <c r="U653" s="730"/>
      <c r="V653" s="730"/>
      <c r="W653" s="730"/>
      <c r="X653" s="730"/>
      <c r="Y653" s="730"/>
      <c r="Z653" s="730"/>
      <c r="AA653" s="730"/>
      <c r="AB653" s="730"/>
      <c r="AC653" s="730"/>
      <c r="AD653" s="730"/>
      <c r="AE653" s="730"/>
      <c r="AF653" s="730"/>
      <c r="AG653" s="730"/>
      <c r="AH653" s="203"/>
      <c r="AI653" s="602"/>
      <c r="AJ653" s="593"/>
      <c r="AK653" s="593"/>
      <c r="AL653" s="593"/>
      <c r="AM653" s="593"/>
    </row>
    <row r="654" spans="1:39" s="158" customFormat="1" ht="60.75" customHeight="1">
      <c r="A654" s="730" t="str">
        <f t="shared" ref="A654" si="35">IF($AB$622="nie","Nie dotyczy"," ")</f>
        <v xml:space="preserve"> </v>
      </c>
      <c r="B654" s="730"/>
      <c r="C654" s="730"/>
      <c r="D654" s="730"/>
      <c r="E654" s="730" t="str">
        <f t="shared" ref="E654" si="36">IF($A654="Nie dotyczy","Nie dotyczy"," ")</f>
        <v xml:space="preserve"> </v>
      </c>
      <c r="F654" s="730"/>
      <c r="G654" s="730"/>
      <c r="H654" s="730"/>
      <c r="I654" s="730"/>
      <c r="J654" s="730" t="str">
        <f t="shared" ref="J654" si="37">IF($A654="Nie dotyczy","Nie dotyczy"," ")</f>
        <v xml:space="preserve"> </v>
      </c>
      <c r="K654" s="730"/>
      <c r="L654" s="730"/>
      <c r="M654" s="730"/>
      <c r="N654" s="730"/>
      <c r="O654" s="398" t="s">
        <v>75</v>
      </c>
      <c r="P654" s="730" t="str">
        <f t="shared" ref="P654" si="38">IF(A654="nie dotyczy","nie dotyczy"," ")</f>
        <v xml:space="preserve"> </v>
      </c>
      <c r="Q654" s="730"/>
      <c r="R654" s="730"/>
      <c r="S654" s="730"/>
      <c r="T654" s="730"/>
      <c r="U654" s="730"/>
      <c r="V654" s="730" t="str">
        <f t="shared" ref="V654" si="39">IF($A654="Nie dotyczy","Nie dotyczy"," ")</f>
        <v xml:space="preserve"> </v>
      </c>
      <c r="W654" s="730"/>
      <c r="X654" s="730"/>
      <c r="Y654" s="730"/>
      <c r="Z654" s="730"/>
      <c r="AA654" s="730"/>
      <c r="AB654" s="730" t="str">
        <f t="shared" ref="AB654" si="40">IF($A654="Nie dotyczy","Nie dotyczy"," ")</f>
        <v xml:space="preserve"> </v>
      </c>
      <c r="AC654" s="730"/>
      <c r="AD654" s="730"/>
      <c r="AE654" s="730"/>
      <c r="AF654" s="730"/>
      <c r="AG654" s="730"/>
      <c r="AH654" s="203"/>
      <c r="AI654" s="596"/>
      <c r="AJ654" s="591"/>
      <c r="AK654" s="591"/>
      <c r="AL654" s="591"/>
      <c r="AM654" s="591"/>
    </row>
    <row r="655" spans="1:39" s="158" customFormat="1" ht="60.75" customHeight="1">
      <c r="A655" s="730"/>
      <c r="B655" s="730"/>
      <c r="C655" s="730"/>
      <c r="D655" s="730"/>
      <c r="E655" s="730"/>
      <c r="F655" s="730"/>
      <c r="G655" s="730"/>
      <c r="H655" s="730"/>
      <c r="I655" s="730"/>
      <c r="J655" s="730"/>
      <c r="K655" s="730"/>
      <c r="L655" s="730"/>
      <c r="M655" s="730"/>
      <c r="N655" s="730"/>
      <c r="O655" s="398" t="s">
        <v>76</v>
      </c>
      <c r="P655" s="730" t="str">
        <f t="shared" ref="P655" si="41">IF(A654="nie dotyczy","nie dotyczy"," ")</f>
        <v xml:space="preserve"> </v>
      </c>
      <c r="Q655" s="730"/>
      <c r="R655" s="730"/>
      <c r="S655" s="730"/>
      <c r="T655" s="730"/>
      <c r="U655" s="730"/>
      <c r="V655" s="730"/>
      <c r="W655" s="730"/>
      <c r="X655" s="730"/>
      <c r="Y655" s="730"/>
      <c r="Z655" s="730"/>
      <c r="AA655" s="730"/>
      <c r="AB655" s="730"/>
      <c r="AC655" s="730"/>
      <c r="AD655" s="730"/>
      <c r="AE655" s="730"/>
      <c r="AF655" s="730"/>
      <c r="AG655" s="730"/>
      <c r="AH655" s="203"/>
      <c r="AI655" s="599"/>
      <c r="AJ655" s="592"/>
      <c r="AK655" s="592"/>
      <c r="AL655" s="592"/>
      <c r="AM655" s="592"/>
    </row>
    <row r="656" spans="1:39" s="158" customFormat="1" ht="60.75" customHeight="1">
      <c r="A656" s="730"/>
      <c r="B656" s="730"/>
      <c r="C656" s="730"/>
      <c r="D656" s="730"/>
      <c r="E656" s="730"/>
      <c r="F656" s="730"/>
      <c r="G656" s="730"/>
      <c r="H656" s="730"/>
      <c r="I656" s="730"/>
      <c r="J656" s="730"/>
      <c r="K656" s="730"/>
      <c r="L656" s="730"/>
      <c r="M656" s="730"/>
      <c r="N656" s="730"/>
      <c r="O656" s="398" t="s">
        <v>144</v>
      </c>
      <c r="P656" s="730" t="str">
        <f t="shared" ref="P656" si="42">IF(A654="nie dotyczy","nie dotyczy"," ")</f>
        <v xml:space="preserve"> </v>
      </c>
      <c r="Q656" s="730"/>
      <c r="R656" s="730"/>
      <c r="S656" s="730"/>
      <c r="T656" s="730"/>
      <c r="U656" s="730"/>
      <c r="V656" s="730"/>
      <c r="W656" s="730"/>
      <c r="X656" s="730"/>
      <c r="Y656" s="730"/>
      <c r="Z656" s="730"/>
      <c r="AA656" s="730"/>
      <c r="AB656" s="730"/>
      <c r="AC656" s="730"/>
      <c r="AD656" s="730"/>
      <c r="AE656" s="730"/>
      <c r="AF656" s="730"/>
      <c r="AG656" s="730"/>
      <c r="AH656" s="203"/>
      <c r="AI656" s="599"/>
      <c r="AJ656" s="592"/>
      <c r="AK656" s="592"/>
      <c r="AL656" s="592"/>
      <c r="AM656" s="592"/>
    </row>
    <row r="657" spans="1:39" s="158" customFormat="1" ht="60.75" customHeight="1">
      <c r="A657" s="730"/>
      <c r="B657" s="730"/>
      <c r="C657" s="730"/>
      <c r="D657" s="730"/>
      <c r="E657" s="730"/>
      <c r="F657" s="730"/>
      <c r="G657" s="730"/>
      <c r="H657" s="730"/>
      <c r="I657" s="730"/>
      <c r="J657" s="730"/>
      <c r="K657" s="730"/>
      <c r="L657" s="730"/>
      <c r="M657" s="730"/>
      <c r="N657" s="730"/>
      <c r="O657" s="398" t="s">
        <v>77</v>
      </c>
      <c r="P657" s="730" t="str">
        <f t="shared" ref="P657" si="43">IF(A654="nie dotyczy","nie dotyczy"," ")</f>
        <v xml:space="preserve"> </v>
      </c>
      <c r="Q657" s="730"/>
      <c r="R657" s="730"/>
      <c r="S657" s="730"/>
      <c r="T657" s="730"/>
      <c r="U657" s="730"/>
      <c r="V657" s="730"/>
      <c r="W657" s="730"/>
      <c r="X657" s="730"/>
      <c r="Y657" s="730"/>
      <c r="Z657" s="730"/>
      <c r="AA657" s="730"/>
      <c r="AB657" s="730"/>
      <c r="AC657" s="730"/>
      <c r="AD657" s="730"/>
      <c r="AE657" s="730"/>
      <c r="AF657" s="730"/>
      <c r="AG657" s="730"/>
      <c r="AH657" s="203"/>
      <c r="AI657" s="599"/>
      <c r="AJ657" s="592"/>
      <c r="AK657" s="592"/>
      <c r="AL657" s="592"/>
      <c r="AM657" s="592"/>
    </row>
    <row r="658" spans="1:39" s="158" customFormat="1" ht="60.75" customHeight="1">
      <c r="A658" s="730"/>
      <c r="B658" s="730"/>
      <c r="C658" s="730"/>
      <c r="D658" s="730"/>
      <c r="E658" s="730"/>
      <c r="F658" s="730"/>
      <c r="G658" s="730"/>
      <c r="H658" s="730"/>
      <c r="I658" s="730"/>
      <c r="J658" s="730"/>
      <c r="K658" s="730"/>
      <c r="L658" s="730"/>
      <c r="M658" s="730"/>
      <c r="N658" s="730"/>
      <c r="O658" s="398" t="s">
        <v>65</v>
      </c>
      <c r="P658" s="730" t="str">
        <f t="shared" ref="P658" si="44">IF(A654="nie dotyczy","nie dotyczy"," ")</f>
        <v xml:space="preserve"> </v>
      </c>
      <c r="Q658" s="730"/>
      <c r="R658" s="730"/>
      <c r="S658" s="730"/>
      <c r="T658" s="730"/>
      <c r="U658" s="730"/>
      <c r="V658" s="730"/>
      <c r="W658" s="730"/>
      <c r="X658" s="730"/>
      <c r="Y658" s="730"/>
      <c r="Z658" s="730"/>
      <c r="AA658" s="730"/>
      <c r="AB658" s="730"/>
      <c r="AC658" s="730"/>
      <c r="AD658" s="730"/>
      <c r="AE658" s="730"/>
      <c r="AF658" s="730"/>
      <c r="AG658" s="730"/>
      <c r="AH658" s="203"/>
      <c r="AI658" s="599"/>
      <c r="AJ658" s="592"/>
      <c r="AK658" s="592"/>
      <c r="AL658" s="592"/>
      <c r="AM658" s="592"/>
    </row>
    <row r="659" spans="1:39" s="158" customFormat="1" ht="60.75" customHeight="1">
      <c r="A659" s="730"/>
      <c r="B659" s="730"/>
      <c r="C659" s="730"/>
      <c r="D659" s="730"/>
      <c r="E659" s="730"/>
      <c r="F659" s="730"/>
      <c r="G659" s="730"/>
      <c r="H659" s="730"/>
      <c r="I659" s="730"/>
      <c r="J659" s="730"/>
      <c r="K659" s="730"/>
      <c r="L659" s="730"/>
      <c r="M659" s="730"/>
      <c r="N659" s="730"/>
      <c r="O659" s="398" t="s">
        <v>64</v>
      </c>
      <c r="P659" s="730" t="str">
        <f t="shared" ref="P659" si="45">IF(A654="nie dotyczy","nie dotyczy"," ")</f>
        <v xml:space="preserve"> </v>
      </c>
      <c r="Q659" s="730"/>
      <c r="R659" s="730"/>
      <c r="S659" s="730"/>
      <c r="T659" s="730"/>
      <c r="U659" s="730"/>
      <c r="V659" s="730"/>
      <c r="W659" s="730"/>
      <c r="X659" s="730"/>
      <c r="Y659" s="730"/>
      <c r="Z659" s="730"/>
      <c r="AA659" s="730"/>
      <c r="AB659" s="730"/>
      <c r="AC659" s="730"/>
      <c r="AD659" s="730"/>
      <c r="AE659" s="730"/>
      <c r="AF659" s="730"/>
      <c r="AG659" s="730"/>
      <c r="AH659" s="203"/>
      <c r="AI659" s="599"/>
      <c r="AJ659" s="592"/>
      <c r="AK659" s="592"/>
      <c r="AL659" s="592"/>
      <c r="AM659" s="592"/>
    </row>
    <row r="660" spans="1:39" s="158" customFormat="1" ht="60.75" customHeight="1">
      <c r="A660" s="730"/>
      <c r="B660" s="730"/>
      <c r="C660" s="730"/>
      <c r="D660" s="730"/>
      <c r="E660" s="730"/>
      <c r="F660" s="730"/>
      <c r="G660" s="730"/>
      <c r="H660" s="730"/>
      <c r="I660" s="730"/>
      <c r="J660" s="730"/>
      <c r="K660" s="730"/>
      <c r="L660" s="730"/>
      <c r="M660" s="730"/>
      <c r="N660" s="730"/>
      <c r="O660" s="398" t="s">
        <v>70</v>
      </c>
      <c r="P660" s="730" t="str">
        <f t="shared" ref="P660" si="46">IF(A654="nie dotyczy","nie dotyczy"," ")</f>
        <v xml:space="preserve"> </v>
      </c>
      <c r="Q660" s="730"/>
      <c r="R660" s="730"/>
      <c r="S660" s="730"/>
      <c r="T660" s="730"/>
      <c r="U660" s="730"/>
      <c r="V660" s="730"/>
      <c r="W660" s="730"/>
      <c r="X660" s="730"/>
      <c r="Y660" s="730"/>
      <c r="Z660" s="730"/>
      <c r="AA660" s="730"/>
      <c r="AB660" s="730"/>
      <c r="AC660" s="730"/>
      <c r="AD660" s="730"/>
      <c r="AE660" s="730"/>
      <c r="AF660" s="730"/>
      <c r="AG660" s="730"/>
      <c r="AH660" s="203"/>
      <c r="AI660" s="602"/>
      <c r="AJ660" s="593"/>
      <c r="AK660" s="593"/>
      <c r="AL660" s="593"/>
      <c r="AM660" s="593"/>
    </row>
    <row r="661" spans="1:39" s="158" customFormat="1" ht="60.75" customHeight="1">
      <c r="A661" s="730" t="str">
        <f t="shared" ref="A661" si="47">IF($AB$622="nie","Nie dotyczy"," ")</f>
        <v xml:space="preserve"> </v>
      </c>
      <c r="B661" s="730"/>
      <c r="C661" s="730"/>
      <c r="D661" s="730"/>
      <c r="E661" s="730" t="str">
        <f t="shared" ref="E661" si="48">IF($A661="Nie dotyczy","Nie dotyczy"," ")</f>
        <v xml:space="preserve"> </v>
      </c>
      <c r="F661" s="730"/>
      <c r="G661" s="730"/>
      <c r="H661" s="730"/>
      <c r="I661" s="730"/>
      <c r="J661" s="730" t="str">
        <f t="shared" ref="J661" si="49">IF($A661="Nie dotyczy","Nie dotyczy"," ")</f>
        <v xml:space="preserve"> </v>
      </c>
      <c r="K661" s="730"/>
      <c r="L661" s="730"/>
      <c r="M661" s="730"/>
      <c r="N661" s="730"/>
      <c r="O661" s="398" t="s">
        <v>75</v>
      </c>
      <c r="P661" s="730" t="str">
        <f t="shared" ref="P661" si="50">IF(A661="nie dotyczy","nie dotyczy"," ")</f>
        <v xml:space="preserve"> </v>
      </c>
      <c r="Q661" s="730"/>
      <c r="R661" s="730"/>
      <c r="S661" s="730"/>
      <c r="T661" s="730"/>
      <c r="U661" s="730"/>
      <c r="V661" s="730" t="str">
        <f t="shared" ref="V661" si="51">IF($A661="Nie dotyczy","Nie dotyczy"," ")</f>
        <v xml:space="preserve"> </v>
      </c>
      <c r="W661" s="730"/>
      <c r="X661" s="730"/>
      <c r="Y661" s="730"/>
      <c r="Z661" s="730"/>
      <c r="AA661" s="730"/>
      <c r="AB661" s="730" t="str">
        <f t="shared" ref="AB661" si="52">IF($A661="Nie dotyczy","Nie dotyczy"," ")</f>
        <v xml:space="preserve"> </v>
      </c>
      <c r="AC661" s="730"/>
      <c r="AD661" s="730"/>
      <c r="AE661" s="730"/>
      <c r="AF661" s="730"/>
      <c r="AG661" s="730"/>
      <c r="AH661" s="203"/>
      <c r="AI661" s="596"/>
      <c r="AJ661" s="591"/>
      <c r="AK661" s="591"/>
      <c r="AL661" s="591"/>
      <c r="AM661" s="591"/>
    </row>
    <row r="662" spans="1:39" s="158" customFormat="1" ht="60.75" customHeight="1">
      <c r="A662" s="730"/>
      <c r="B662" s="730"/>
      <c r="C662" s="730"/>
      <c r="D662" s="730"/>
      <c r="E662" s="730"/>
      <c r="F662" s="730"/>
      <c r="G662" s="730"/>
      <c r="H662" s="730"/>
      <c r="I662" s="730"/>
      <c r="J662" s="730"/>
      <c r="K662" s="730"/>
      <c r="L662" s="730"/>
      <c r="M662" s="730"/>
      <c r="N662" s="730"/>
      <c r="O662" s="398" t="s">
        <v>76</v>
      </c>
      <c r="P662" s="730" t="str">
        <f t="shared" ref="P662" si="53">IF(A661="nie dotyczy","nie dotyczy"," ")</f>
        <v xml:space="preserve"> </v>
      </c>
      <c r="Q662" s="730"/>
      <c r="R662" s="730"/>
      <c r="S662" s="730"/>
      <c r="T662" s="730"/>
      <c r="U662" s="730"/>
      <c r="V662" s="730"/>
      <c r="W662" s="730"/>
      <c r="X662" s="730"/>
      <c r="Y662" s="730"/>
      <c r="Z662" s="730"/>
      <c r="AA662" s="730"/>
      <c r="AB662" s="730"/>
      <c r="AC662" s="730"/>
      <c r="AD662" s="730"/>
      <c r="AE662" s="730"/>
      <c r="AF662" s="730"/>
      <c r="AG662" s="730"/>
      <c r="AH662" s="203"/>
      <c r="AI662" s="599"/>
      <c r="AJ662" s="592"/>
      <c r="AK662" s="592"/>
      <c r="AL662" s="592"/>
      <c r="AM662" s="592"/>
    </row>
    <row r="663" spans="1:39" s="158" customFormat="1" ht="60.75" customHeight="1">
      <c r="A663" s="730"/>
      <c r="B663" s="730"/>
      <c r="C663" s="730"/>
      <c r="D663" s="730"/>
      <c r="E663" s="730"/>
      <c r="F663" s="730"/>
      <c r="G663" s="730"/>
      <c r="H663" s="730"/>
      <c r="I663" s="730"/>
      <c r="J663" s="730"/>
      <c r="K663" s="730"/>
      <c r="L663" s="730"/>
      <c r="M663" s="730"/>
      <c r="N663" s="730"/>
      <c r="O663" s="398" t="s">
        <v>144</v>
      </c>
      <c r="P663" s="730" t="str">
        <f t="shared" ref="P663" si="54">IF(A661="nie dotyczy","nie dotyczy"," ")</f>
        <v xml:space="preserve"> </v>
      </c>
      <c r="Q663" s="730"/>
      <c r="R663" s="730"/>
      <c r="S663" s="730"/>
      <c r="T663" s="730"/>
      <c r="U663" s="730"/>
      <c r="V663" s="730"/>
      <c r="W663" s="730"/>
      <c r="X663" s="730"/>
      <c r="Y663" s="730"/>
      <c r="Z663" s="730"/>
      <c r="AA663" s="730"/>
      <c r="AB663" s="730"/>
      <c r="AC663" s="730"/>
      <c r="AD663" s="730"/>
      <c r="AE663" s="730"/>
      <c r="AF663" s="730"/>
      <c r="AG663" s="730"/>
      <c r="AH663" s="203"/>
      <c r="AI663" s="599"/>
      <c r="AJ663" s="592"/>
      <c r="AK663" s="592"/>
      <c r="AL663" s="592"/>
      <c r="AM663" s="592"/>
    </row>
    <row r="664" spans="1:39" s="158" customFormat="1" ht="60.75" customHeight="1">
      <c r="A664" s="730"/>
      <c r="B664" s="730"/>
      <c r="C664" s="730"/>
      <c r="D664" s="730"/>
      <c r="E664" s="730"/>
      <c r="F664" s="730"/>
      <c r="G664" s="730"/>
      <c r="H664" s="730"/>
      <c r="I664" s="730"/>
      <c r="J664" s="730"/>
      <c r="K664" s="730"/>
      <c r="L664" s="730"/>
      <c r="M664" s="730"/>
      <c r="N664" s="730"/>
      <c r="O664" s="398" t="s">
        <v>77</v>
      </c>
      <c r="P664" s="730" t="str">
        <f t="shared" ref="P664" si="55">IF(A661="nie dotyczy","nie dotyczy"," ")</f>
        <v xml:space="preserve"> </v>
      </c>
      <c r="Q664" s="730"/>
      <c r="R664" s="730"/>
      <c r="S664" s="730"/>
      <c r="T664" s="730"/>
      <c r="U664" s="730"/>
      <c r="V664" s="730"/>
      <c r="W664" s="730"/>
      <c r="X664" s="730"/>
      <c r="Y664" s="730"/>
      <c r="Z664" s="730"/>
      <c r="AA664" s="730"/>
      <c r="AB664" s="730"/>
      <c r="AC664" s="730"/>
      <c r="AD664" s="730"/>
      <c r="AE664" s="730"/>
      <c r="AF664" s="730"/>
      <c r="AG664" s="730"/>
      <c r="AH664" s="203"/>
      <c r="AI664" s="599"/>
      <c r="AJ664" s="592"/>
      <c r="AK664" s="592"/>
      <c r="AL664" s="592"/>
      <c r="AM664" s="592"/>
    </row>
    <row r="665" spans="1:39" s="158" customFormat="1" ht="60.75" customHeight="1">
      <c r="A665" s="730"/>
      <c r="B665" s="730"/>
      <c r="C665" s="730"/>
      <c r="D665" s="730"/>
      <c r="E665" s="730"/>
      <c r="F665" s="730"/>
      <c r="G665" s="730"/>
      <c r="H665" s="730"/>
      <c r="I665" s="730"/>
      <c r="J665" s="730"/>
      <c r="K665" s="730"/>
      <c r="L665" s="730"/>
      <c r="M665" s="730"/>
      <c r="N665" s="730"/>
      <c r="O665" s="398" t="s">
        <v>65</v>
      </c>
      <c r="P665" s="730" t="str">
        <f t="shared" ref="P665" si="56">IF(A661="nie dotyczy","nie dotyczy"," ")</f>
        <v xml:space="preserve"> </v>
      </c>
      <c r="Q665" s="730"/>
      <c r="R665" s="730"/>
      <c r="S665" s="730"/>
      <c r="T665" s="730"/>
      <c r="U665" s="730"/>
      <c r="V665" s="730"/>
      <c r="W665" s="730"/>
      <c r="X665" s="730"/>
      <c r="Y665" s="730"/>
      <c r="Z665" s="730"/>
      <c r="AA665" s="730"/>
      <c r="AB665" s="730"/>
      <c r="AC665" s="730"/>
      <c r="AD665" s="730"/>
      <c r="AE665" s="730"/>
      <c r="AF665" s="730"/>
      <c r="AG665" s="730"/>
      <c r="AH665" s="203"/>
      <c r="AI665" s="599"/>
      <c r="AJ665" s="592"/>
      <c r="AK665" s="592"/>
      <c r="AL665" s="592"/>
      <c r="AM665" s="592"/>
    </row>
    <row r="666" spans="1:39" s="158" customFormat="1" ht="60.75" customHeight="1">
      <c r="A666" s="730"/>
      <c r="B666" s="730"/>
      <c r="C666" s="730"/>
      <c r="D666" s="730"/>
      <c r="E666" s="730"/>
      <c r="F666" s="730"/>
      <c r="G666" s="730"/>
      <c r="H666" s="730"/>
      <c r="I666" s="730"/>
      <c r="J666" s="730"/>
      <c r="K666" s="730"/>
      <c r="L666" s="730"/>
      <c r="M666" s="730"/>
      <c r="N666" s="730"/>
      <c r="O666" s="398" t="s">
        <v>64</v>
      </c>
      <c r="P666" s="730" t="str">
        <f t="shared" ref="P666" si="57">IF(A661="nie dotyczy","nie dotyczy"," ")</f>
        <v xml:space="preserve"> </v>
      </c>
      <c r="Q666" s="730"/>
      <c r="R666" s="730"/>
      <c r="S666" s="730"/>
      <c r="T666" s="730"/>
      <c r="U666" s="730"/>
      <c r="V666" s="730"/>
      <c r="W666" s="730"/>
      <c r="X666" s="730"/>
      <c r="Y666" s="730"/>
      <c r="Z666" s="730"/>
      <c r="AA666" s="730"/>
      <c r="AB666" s="730"/>
      <c r="AC666" s="730"/>
      <c r="AD666" s="730"/>
      <c r="AE666" s="730"/>
      <c r="AF666" s="730"/>
      <c r="AG666" s="730"/>
      <c r="AH666" s="203"/>
      <c r="AI666" s="599"/>
      <c r="AJ666" s="592"/>
      <c r="AK666" s="592"/>
      <c r="AL666" s="592"/>
      <c r="AM666" s="592"/>
    </row>
    <row r="667" spans="1:39" s="158" customFormat="1" ht="60.75" customHeight="1">
      <c r="A667" s="730"/>
      <c r="B667" s="730"/>
      <c r="C667" s="730"/>
      <c r="D667" s="730"/>
      <c r="E667" s="730"/>
      <c r="F667" s="730"/>
      <c r="G667" s="730"/>
      <c r="H667" s="730"/>
      <c r="I667" s="730"/>
      <c r="J667" s="730"/>
      <c r="K667" s="730"/>
      <c r="L667" s="730"/>
      <c r="M667" s="730"/>
      <c r="N667" s="730"/>
      <c r="O667" s="398" t="s">
        <v>70</v>
      </c>
      <c r="P667" s="730" t="str">
        <f t="shared" ref="P667" si="58">IF(A661="nie dotyczy","nie dotyczy"," ")</f>
        <v xml:space="preserve"> </v>
      </c>
      <c r="Q667" s="730"/>
      <c r="R667" s="730"/>
      <c r="S667" s="730"/>
      <c r="T667" s="730"/>
      <c r="U667" s="730"/>
      <c r="V667" s="730"/>
      <c r="W667" s="730"/>
      <c r="X667" s="730"/>
      <c r="Y667" s="730"/>
      <c r="Z667" s="730"/>
      <c r="AA667" s="730"/>
      <c r="AB667" s="730"/>
      <c r="AC667" s="730"/>
      <c r="AD667" s="730"/>
      <c r="AE667" s="730"/>
      <c r="AF667" s="730"/>
      <c r="AG667" s="730"/>
      <c r="AH667" s="203"/>
      <c r="AI667" s="602"/>
      <c r="AJ667" s="593"/>
      <c r="AK667" s="593"/>
      <c r="AL667" s="593"/>
      <c r="AM667" s="593"/>
    </row>
    <row r="668" spans="1:39" s="158" customFormat="1" ht="60.75" customHeight="1">
      <c r="A668" s="730" t="str">
        <f t="shared" ref="A668" si="59">IF($AB$622="nie","Nie dotyczy"," ")</f>
        <v xml:space="preserve"> </v>
      </c>
      <c r="B668" s="730"/>
      <c r="C668" s="730"/>
      <c r="D668" s="730"/>
      <c r="E668" s="730" t="str">
        <f t="shared" ref="E668" si="60">IF($A668="Nie dotyczy","Nie dotyczy"," ")</f>
        <v xml:space="preserve"> </v>
      </c>
      <c r="F668" s="730"/>
      <c r="G668" s="730"/>
      <c r="H668" s="730"/>
      <c r="I668" s="730"/>
      <c r="J668" s="730" t="str">
        <f t="shared" ref="J668" si="61">IF($A668="Nie dotyczy","Nie dotyczy"," ")</f>
        <v xml:space="preserve"> </v>
      </c>
      <c r="K668" s="730"/>
      <c r="L668" s="730"/>
      <c r="M668" s="730"/>
      <c r="N668" s="730"/>
      <c r="O668" s="398" t="s">
        <v>75</v>
      </c>
      <c r="P668" s="730" t="str">
        <f t="shared" ref="P668" si="62">IF(A668="nie dotyczy","nie dotyczy"," ")</f>
        <v xml:space="preserve"> </v>
      </c>
      <c r="Q668" s="730"/>
      <c r="R668" s="730"/>
      <c r="S668" s="730"/>
      <c r="T668" s="730"/>
      <c r="U668" s="730"/>
      <c r="V668" s="730" t="str">
        <f t="shared" ref="V668" si="63">IF($A668="Nie dotyczy","Nie dotyczy"," ")</f>
        <v xml:space="preserve"> </v>
      </c>
      <c r="W668" s="730"/>
      <c r="X668" s="730"/>
      <c r="Y668" s="730"/>
      <c r="Z668" s="730"/>
      <c r="AA668" s="730"/>
      <c r="AB668" s="730" t="str">
        <f t="shared" ref="AB668" si="64">IF($A668="Nie dotyczy","Nie dotyczy"," ")</f>
        <v xml:space="preserve"> </v>
      </c>
      <c r="AC668" s="730"/>
      <c r="AD668" s="730"/>
      <c r="AE668" s="730"/>
      <c r="AF668" s="730"/>
      <c r="AG668" s="730"/>
      <c r="AH668" s="203"/>
      <c r="AI668" s="596"/>
      <c r="AJ668" s="591"/>
      <c r="AK668" s="591"/>
      <c r="AL668" s="591"/>
      <c r="AM668" s="591"/>
    </row>
    <row r="669" spans="1:39" s="158" customFormat="1" ht="60.75" customHeight="1">
      <c r="A669" s="730"/>
      <c r="B669" s="730"/>
      <c r="C669" s="730"/>
      <c r="D669" s="730"/>
      <c r="E669" s="730"/>
      <c r="F669" s="730"/>
      <c r="G669" s="730"/>
      <c r="H669" s="730"/>
      <c r="I669" s="730"/>
      <c r="J669" s="730"/>
      <c r="K669" s="730"/>
      <c r="L669" s="730"/>
      <c r="M669" s="730"/>
      <c r="N669" s="730"/>
      <c r="O669" s="398" t="s">
        <v>76</v>
      </c>
      <c r="P669" s="730" t="str">
        <f t="shared" ref="P669" si="65">IF(A668="nie dotyczy","nie dotyczy"," ")</f>
        <v xml:space="preserve"> </v>
      </c>
      <c r="Q669" s="730"/>
      <c r="R669" s="730"/>
      <c r="S669" s="730"/>
      <c r="T669" s="730"/>
      <c r="U669" s="730"/>
      <c r="V669" s="730"/>
      <c r="W669" s="730"/>
      <c r="X669" s="730"/>
      <c r="Y669" s="730"/>
      <c r="Z669" s="730"/>
      <c r="AA669" s="730"/>
      <c r="AB669" s="730"/>
      <c r="AC669" s="730"/>
      <c r="AD669" s="730"/>
      <c r="AE669" s="730"/>
      <c r="AF669" s="730"/>
      <c r="AG669" s="730"/>
      <c r="AH669" s="203"/>
      <c r="AI669" s="599"/>
      <c r="AJ669" s="592"/>
      <c r="AK669" s="592"/>
      <c r="AL669" s="592"/>
      <c r="AM669" s="592"/>
    </row>
    <row r="670" spans="1:39" s="158" customFormat="1" ht="60.75" customHeight="1">
      <c r="A670" s="730"/>
      <c r="B670" s="730"/>
      <c r="C670" s="730"/>
      <c r="D670" s="730"/>
      <c r="E670" s="730"/>
      <c r="F670" s="730"/>
      <c r="G670" s="730"/>
      <c r="H670" s="730"/>
      <c r="I670" s="730"/>
      <c r="J670" s="730"/>
      <c r="K670" s="730"/>
      <c r="L670" s="730"/>
      <c r="M670" s="730"/>
      <c r="N670" s="730"/>
      <c r="O670" s="398" t="s">
        <v>144</v>
      </c>
      <c r="P670" s="730" t="str">
        <f t="shared" ref="P670" si="66">IF(A668="nie dotyczy","nie dotyczy"," ")</f>
        <v xml:space="preserve"> </v>
      </c>
      <c r="Q670" s="730"/>
      <c r="R670" s="730"/>
      <c r="S670" s="730"/>
      <c r="T670" s="730"/>
      <c r="U670" s="730"/>
      <c r="V670" s="730"/>
      <c r="W670" s="730"/>
      <c r="X670" s="730"/>
      <c r="Y670" s="730"/>
      <c r="Z670" s="730"/>
      <c r="AA670" s="730"/>
      <c r="AB670" s="730"/>
      <c r="AC670" s="730"/>
      <c r="AD670" s="730"/>
      <c r="AE670" s="730"/>
      <c r="AF670" s="730"/>
      <c r="AG670" s="730"/>
      <c r="AH670" s="203"/>
      <c r="AI670" s="599"/>
      <c r="AJ670" s="592"/>
      <c r="AK670" s="592"/>
      <c r="AL670" s="592"/>
      <c r="AM670" s="592"/>
    </row>
    <row r="671" spans="1:39" s="158" customFormat="1" ht="60.75" customHeight="1">
      <c r="A671" s="730"/>
      <c r="B671" s="730"/>
      <c r="C671" s="730"/>
      <c r="D671" s="730"/>
      <c r="E671" s="730"/>
      <c r="F671" s="730"/>
      <c r="G671" s="730"/>
      <c r="H671" s="730"/>
      <c r="I671" s="730"/>
      <c r="J671" s="730"/>
      <c r="K671" s="730"/>
      <c r="L671" s="730"/>
      <c r="M671" s="730"/>
      <c r="N671" s="730"/>
      <c r="O671" s="398" t="s">
        <v>77</v>
      </c>
      <c r="P671" s="730" t="str">
        <f t="shared" ref="P671" si="67">IF(A668="nie dotyczy","nie dotyczy"," ")</f>
        <v xml:space="preserve"> </v>
      </c>
      <c r="Q671" s="730"/>
      <c r="R671" s="730"/>
      <c r="S671" s="730"/>
      <c r="T671" s="730"/>
      <c r="U671" s="730"/>
      <c r="V671" s="730"/>
      <c r="W671" s="730"/>
      <c r="X671" s="730"/>
      <c r="Y671" s="730"/>
      <c r="Z671" s="730"/>
      <c r="AA671" s="730"/>
      <c r="AB671" s="730"/>
      <c r="AC671" s="730"/>
      <c r="AD671" s="730"/>
      <c r="AE671" s="730"/>
      <c r="AF671" s="730"/>
      <c r="AG671" s="730"/>
      <c r="AH671" s="203"/>
      <c r="AI671" s="599"/>
      <c r="AJ671" s="592"/>
      <c r="AK671" s="592"/>
      <c r="AL671" s="592"/>
      <c r="AM671" s="592"/>
    </row>
    <row r="672" spans="1:39" s="158" customFormat="1" ht="60.75" customHeight="1">
      <c r="A672" s="730"/>
      <c r="B672" s="730"/>
      <c r="C672" s="730"/>
      <c r="D672" s="730"/>
      <c r="E672" s="730"/>
      <c r="F672" s="730"/>
      <c r="G672" s="730"/>
      <c r="H672" s="730"/>
      <c r="I672" s="730"/>
      <c r="J672" s="730"/>
      <c r="K672" s="730"/>
      <c r="L672" s="730"/>
      <c r="M672" s="730"/>
      <c r="N672" s="730"/>
      <c r="O672" s="398" t="s">
        <v>65</v>
      </c>
      <c r="P672" s="730" t="str">
        <f t="shared" ref="P672" si="68">IF(A668="nie dotyczy","nie dotyczy"," ")</f>
        <v xml:space="preserve"> </v>
      </c>
      <c r="Q672" s="730"/>
      <c r="R672" s="730"/>
      <c r="S672" s="730"/>
      <c r="T672" s="730"/>
      <c r="U672" s="730"/>
      <c r="V672" s="730"/>
      <c r="W672" s="730"/>
      <c r="X672" s="730"/>
      <c r="Y672" s="730"/>
      <c r="Z672" s="730"/>
      <c r="AA672" s="730"/>
      <c r="AB672" s="730"/>
      <c r="AC672" s="730"/>
      <c r="AD672" s="730"/>
      <c r="AE672" s="730"/>
      <c r="AF672" s="730"/>
      <c r="AG672" s="730"/>
      <c r="AH672" s="203"/>
      <c r="AI672" s="599"/>
      <c r="AJ672" s="592"/>
      <c r="AK672" s="592"/>
      <c r="AL672" s="592"/>
      <c r="AM672" s="592"/>
    </row>
    <row r="673" spans="1:39" s="158" customFormat="1" ht="60.75" customHeight="1">
      <c r="A673" s="730"/>
      <c r="B673" s="730"/>
      <c r="C673" s="730"/>
      <c r="D673" s="730"/>
      <c r="E673" s="730"/>
      <c r="F673" s="730"/>
      <c r="G673" s="730"/>
      <c r="H673" s="730"/>
      <c r="I673" s="730"/>
      <c r="J673" s="730"/>
      <c r="K673" s="730"/>
      <c r="L673" s="730"/>
      <c r="M673" s="730"/>
      <c r="N673" s="730"/>
      <c r="O673" s="398" t="s">
        <v>64</v>
      </c>
      <c r="P673" s="730" t="str">
        <f t="shared" ref="P673" si="69">IF(A668="nie dotyczy","nie dotyczy"," ")</f>
        <v xml:space="preserve"> </v>
      </c>
      <c r="Q673" s="730"/>
      <c r="R673" s="730"/>
      <c r="S673" s="730"/>
      <c r="T673" s="730"/>
      <c r="U673" s="730"/>
      <c r="V673" s="730"/>
      <c r="W673" s="730"/>
      <c r="X673" s="730"/>
      <c r="Y673" s="730"/>
      <c r="Z673" s="730"/>
      <c r="AA673" s="730"/>
      <c r="AB673" s="730"/>
      <c r="AC673" s="730"/>
      <c r="AD673" s="730"/>
      <c r="AE673" s="730"/>
      <c r="AF673" s="730"/>
      <c r="AG673" s="730"/>
      <c r="AH673" s="203"/>
      <c r="AI673" s="599"/>
      <c r="AJ673" s="592"/>
      <c r="AK673" s="592"/>
      <c r="AL673" s="592"/>
      <c r="AM673" s="592"/>
    </row>
    <row r="674" spans="1:39" s="158" customFormat="1" ht="60.75" customHeight="1">
      <c r="A674" s="730"/>
      <c r="B674" s="730"/>
      <c r="C674" s="730"/>
      <c r="D674" s="730"/>
      <c r="E674" s="730"/>
      <c r="F674" s="730"/>
      <c r="G674" s="730"/>
      <c r="H674" s="730"/>
      <c r="I674" s="730"/>
      <c r="J674" s="730"/>
      <c r="K674" s="730"/>
      <c r="L674" s="730"/>
      <c r="M674" s="730"/>
      <c r="N674" s="730"/>
      <c r="O674" s="398" t="s">
        <v>70</v>
      </c>
      <c r="P674" s="730" t="str">
        <f t="shared" ref="P674" si="70">IF(A668="nie dotyczy","nie dotyczy"," ")</f>
        <v xml:space="preserve"> </v>
      </c>
      <c r="Q674" s="730"/>
      <c r="R674" s="730"/>
      <c r="S674" s="730"/>
      <c r="T674" s="730"/>
      <c r="U674" s="730"/>
      <c r="V674" s="730"/>
      <c r="W674" s="730"/>
      <c r="X674" s="730"/>
      <c r="Y674" s="730"/>
      <c r="Z674" s="730"/>
      <c r="AA674" s="730"/>
      <c r="AB674" s="730"/>
      <c r="AC674" s="730"/>
      <c r="AD674" s="730"/>
      <c r="AE674" s="730"/>
      <c r="AF674" s="730"/>
      <c r="AG674" s="730"/>
      <c r="AH674" s="203"/>
      <c r="AI674" s="602"/>
      <c r="AJ674" s="593"/>
      <c r="AK674" s="593"/>
      <c r="AL674" s="593"/>
      <c r="AM674" s="593"/>
    </row>
    <row r="675" spans="1:39" s="158" customFormat="1" ht="60.75" customHeight="1">
      <c r="A675" s="730" t="str">
        <f t="shared" ref="A675" si="71">IF($AB$622="nie","Nie dotyczy"," ")</f>
        <v xml:space="preserve"> </v>
      </c>
      <c r="B675" s="730"/>
      <c r="C675" s="730"/>
      <c r="D675" s="730"/>
      <c r="E675" s="730" t="str">
        <f t="shared" ref="E675" si="72">IF($A675="Nie dotyczy","Nie dotyczy"," ")</f>
        <v xml:space="preserve"> </v>
      </c>
      <c r="F675" s="730"/>
      <c r="G675" s="730"/>
      <c r="H675" s="730"/>
      <c r="I675" s="730"/>
      <c r="J675" s="730" t="str">
        <f t="shared" ref="J675" si="73">IF($A675="Nie dotyczy","Nie dotyczy"," ")</f>
        <v xml:space="preserve"> </v>
      </c>
      <c r="K675" s="730"/>
      <c r="L675" s="730"/>
      <c r="M675" s="730"/>
      <c r="N675" s="730"/>
      <c r="O675" s="398" t="s">
        <v>75</v>
      </c>
      <c r="P675" s="730" t="str">
        <f t="shared" ref="P675" si="74">IF(A675="nie dotyczy","nie dotyczy"," ")</f>
        <v xml:space="preserve"> </v>
      </c>
      <c r="Q675" s="730"/>
      <c r="R675" s="730"/>
      <c r="S675" s="730"/>
      <c r="T675" s="730"/>
      <c r="U675" s="730"/>
      <c r="V675" s="730" t="str">
        <f t="shared" ref="V675" si="75">IF($A675="Nie dotyczy","Nie dotyczy"," ")</f>
        <v xml:space="preserve"> </v>
      </c>
      <c r="W675" s="730"/>
      <c r="X675" s="730"/>
      <c r="Y675" s="730"/>
      <c r="Z675" s="730"/>
      <c r="AA675" s="730"/>
      <c r="AB675" s="730" t="str">
        <f t="shared" ref="AB675" si="76">IF($A675="Nie dotyczy","Nie dotyczy"," ")</f>
        <v xml:space="preserve"> </v>
      </c>
      <c r="AC675" s="730"/>
      <c r="AD675" s="730"/>
      <c r="AE675" s="730"/>
      <c r="AF675" s="730"/>
      <c r="AG675" s="730"/>
      <c r="AH675" s="203"/>
      <c r="AI675" s="596"/>
      <c r="AJ675" s="591"/>
      <c r="AK675" s="591"/>
      <c r="AL675" s="591"/>
      <c r="AM675" s="591"/>
    </row>
    <row r="676" spans="1:39" s="158" customFormat="1" ht="60.75" customHeight="1">
      <c r="A676" s="730"/>
      <c r="B676" s="730"/>
      <c r="C676" s="730"/>
      <c r="D676" s="730"/>
      <c r="E676" s="730"/>
      <c r="F676" s="730"/>
      <c r="G676" s="730"/>
      <c r="H676" s="730"/>
      <c r="I676" s="730"/>
      <c r="J676" s="730"/>
      <c r="K676" s="730"/>
      <c r="L676" s="730"/>
      <c r="M676" s="730"/>
      <c r="N676" s="730"/>
      <c r="O676" s="398" t="s">
        <v>76</v>
      </c>
      <c r="P676" s="730" t="str">
        <f t="shared" ref="P676" si="77">IF(A675="nie dotyczy","nie dotyczy"," ")</f>
        <v xml:space="preserve"> </v>
      </c>
      <c r="Q676" s="730"/>
      <c r="R676" s="730"/>
      <c r="S676" s="730"/>
      <c r="T676" s="730"/>
      <c r="U676" s="730"/>
      <c r="V676" s="730"/>
      <c r="W676" s="730"/>
      <c r="X676" s="730"/>
      <c r="Y676" s="730"/>
      <c r="Z676" s="730"/>
      <c r="AA676" s="730"/>
      <c r="AB676" s="730"/>
      <c r="AC676" s="730"/>
      <c r="AD676" s="730"/>
      <c r="AE676" s="730"/>
      <c r="AF676" s="730"/>
      <c r="AG676" s="730"/>
      <c r="AH676" s="203"/>
      <c r="AI676" s="599"/>
      <c r="AJ676" s="592"/>
      <c r="AK676" s="592"/>
      <c r="AL676" s="592"/>
      <c r="AM676" s="592"/>
    </row>
    <row r="677" spans="1:39" s="158" customFormat="1" ht="60.75" customHeight="1">
      <c r="A677" s="730"/>
      <c r="B677" s="730"/>
      <c r="C677" s="730"/>
      <c r="D677" s="730"/>
      <c r="E677" s="730"/>
      <c r="F677" s="730"/>
      <c r="G677" s="730"/>
      <c r="H677" s="730"/>
      <c r="I677" s="730"/>
      <c r="J677" s="730"/>
      <c r="K677" s="730"/>
      <c r="L677" s="730"/>
      <c r="M677" s="730"/>
      <c r="N677" s="730"/>
      <c r="O677" s="398" t="s">
        <v>144</v>
      </c>
      <c r="P677" s="730" t="str">
        <f t="shared" ref="P677" si="78">IF(A675="nie dotyczy","nie dotyczy"," ")</f>
        <v xml:space="preserve"> </v>
      </c>
      <c r="Q677" s="730"/>
      <c r="R677" s="730"/>
      <c r="S677" s="730"/>
      <c r="T677" s="730"/>
      <c r="U677" s="730"/>
      <c r="V677" s="730"/>
      <c r="W677" s="730"/>
      <c r="X677" s="730"/>
      <c r="Y677" s="730"/>
      <c r="Z677" s="730"/>
      <c r="AA677" s="730"/>
      <c r="AB677" s="730"/>
      <c r="AC677" s="730"/>
      <c r="AD677" s="730"/>
      <c r="AE677" s="730"/>
      <c r="AF677" s="730"/>
      <c r="AG677" s="730"/>
      <c r="AH677" s="203"/>
      <c r="AI677" s="599"/>
      <c r="AJ677" s="592"/>
      <c r="AK677" s="592"/>
      <c r="AL677" s="592"/>
      <c r="AM677" s="592"/>
    </row>
    <row r="678" spans="1:39" s="158" customFormat="1" ht="60.75" customHeight="1">
      <c r="A678" s="730"/>
      <c r="B678" s="730"/>
      <c r="C678" s="730"/>
      <c r="D678" s="730"/>
      <c r="E678" s="730"/>
      <c r="F678" s="730"/>
      <c r="G678" s="730"/>
      <c r="H678" s="730"/>
      <c r="I678" s="730"/>
      <c r="J678" s="730"/>
      <c r="K678" s="730"/>
      <c r="L678" s="730"/>
      <c r="M678" s="730"/>
      <c r="N678" s="730"/>
      <c r="O678" s="398" t="s">
        <v>77</v>
      </c>
      <c r="P678" s="730" t="str">
        <f t="shared" ref="P678" si="79">IF(A675="nie dotyczy","nie dotyczy"," ")</f>
        <v xml:space="preserve"> </v>
      </c>
      <c r="Q678" s="730"/>
      <c r="R678" s="730"/>
      <c r="S678" s="730"/>
      <c r="T678" s="730"/>
      <c r="U678" s="730"/>
      <c r="V678" s="730"/>
      <c r="W678" s="730"/>
      <c r="X678" s="730"/>
      <c r="Y678" s="730"/>
      <c r="Z678" s="730"/>
      <c r="AA678" s="730"/>
      <c r="AB678" s="730"/>
      <c r="AC678" s="730"/>
      <c r="AD678" s="730"/>
      <c r="AE678" s="730"/>
      <c r="AF678" s="730"/>
      <c r="AG678" s="730"/>
      <c r="AH678" s="203"/>
      <c r="AI678" s="599"/>
      <c r="AJ678" s="592"/>
      <c r="AK678" s="592"/>
      <c r="AL678" s="592"/>
      <c r="AM678" s="592"/>
    </row>
    <row r="679" spans="1:39" s="158" customFormat="1" ht="60.75" customHeight="1">
      <c r="A679" s="730"/>
      <c r="B679" s="730"/>
      <c r="C679" s="730"/>
      <c r="D679" s="730"/>
      <c r="E679" s="730"/>
      <c r="F679" s="730"/>
      <c r="G679" s="730"/>
      <c r="H679" s="730"/>
      <c r="I679" s="730"/>
      <c r="J679" s="730"/>
      <c r="K679" s="730"/>
      <c r="L679" s="730"/>
      <c r="M679" s="730"/>
      <c r="N679" s="730"/>
      <c r="O679" s="398" t="s">
        <v>65</v>
      </c>
      <c r="P679" s="730" t="str">
        <f t="shared" ref="P679" si="80">IF(A675="nie dotyczy","nie dotyczy"," ")</f>
        <v xml:space="preserve"> </v>
      </c>
      <c r="Q679" s="730"/>
      <c r="R679" s="730"/>
      <c r="S679" s="730"/>
      <c r="T679" s="730"/>
      <c r="U679" s="730"/>
      <c r="V679" s="730"/>
      <c r="W679" s="730"/>
      <c r="X679" s="730"/>
      <c r="Y679" s="730"/>
      <c r="Z679" s="730"/>
      <c r="AA679" s="730"/>
      <c r="AB679" s="730"/>
      <c r="AC679" s="730"/>
      <c r="AD679" s="730"/>
      <c r="AE679" s="730"/>
      <c r="AF679" s="730"/>
      <c r="AG679" s="730"/>
      <c r="AH679" s="203"/>
      <c r="AI679" s="599"/>
      <c r="AJ679" s="592"/>
      <c r="AK679" s="592"/>
      <c r="AL679" s="592"/>
      <c r="AM679" s="592"/>
    </row>
    <row r="680" spans="1:39" s="158" customFormat="1" ht="60.75" customHeight="1">
      <c r="A680" s="730"/>
      <c r="B680" s="730"/>
      <c r="C680" s="730"/>
      <c r="D680" s="730"/>
      <c r="E680" s="730"/>
      <c r="F680" s="730"/>
      <c r="G680" s="730"/>
      <c r="H680" s="730"/>
      <c r="I680" s="730"/>
      <c r="J680" s="730"/>
      <c r="K680" s="730"/>
      <c r="L680" s="730"/>
      <c r="M680" s="730"/>
      <c r="N680" s="730"/>
      <c r="O680" s="398" t="s">
        <v>64</v>
      </c>
      <c r="P680" s="730" t="str">
        <f t="shared" ref="P680" si="81">IF(A675="nie dotyczy","nie dotyczy"," ")</f>
        <v xml:space="preserve"> </v>
      </c>
      <c r="Q680" s="730"/>
      <c r="R680" s="730"/>
      <c r="S680" s="730"/>
      <c r="T680" s="730"/>
      <c r="U680" s="730"/>
      <c r="V680" s="730"/>
      <c r="W680" s="730"/>
      <c r="X680" s="730"/>
      <c r="Y680" s="730"/>
      <c r="Z680" s="730"/>
      <c r="AA680" s="730"/>
      <c r="AB680" s="730"/>
      <c r="AC680" s="730"/>
      <c r="AD680" s="730"/>
      <c r="AE680" s="730"/>
      <c r="AF680" s="730"/>
      <c r="AG680" s="730"/>
      <c r="AH680" s="203"/>
      <c r="AI680" s="599"/>
      <c r="AJ680" s="592"/>
      <c r="AK680" s="592"/>
      <c r="AL680" s="592"/>
      <c r="AM680" s="592"/>
    </row>
    <row r="681" spans="1:39" s="158" customFormat="1" ht="60.75" customHeight="1">
      <c r="A681" s="730"/>
      <c r="B681" s="730"/>
      <c r="C681" s="730"/>
      <c r="D681" s="730"/>
      <c r="E681" s="730"/>
      <c r="F681" s="730"/>
      <c r="G681" s="730"/>
      <c r="H681" s="730"/>
      <c r="I681" s="730"/>
      <c r="J681" s="730"/>
      <c r="K681" s="730"/>
      <c r="L681" s="730"/>
      <c r="M681" s="730"/>
      <c r="N681" s="730"/>
      <c r="O681" s="398" t="s">
        <v>70</v>
      </c>
      <c r="P681" s="730" t="str">
        <f t="shared" ref="P681" si="82">IF(A675="nie dotyczy","nie dotyczy"," ")</f>
        <v xml:space="preserve"> </v>
      </c>
      <c r="Q681" s="730"/>
      <c r="R681" s="730"/>
      <c r="S681" s="730"/>
      <c r="T681" s="730"/>
      <c r="U681" s="730"/>
      <c r="V681" s="730"/>
      <c r="W681" s="730"/>
      <c r="X681" s="730"/>
      <c r="Y681" s="730"/>
      <c r="Z681" s="730"/>
      <c r="AA681" s="730"/>
      <c r="AB681" s="730"/>
      <c r="AC681" s="730"/>
      <c r="AD681" s="730"/>
      <c r="AE681" s="730"/>
      <c r="AF681" s="730"/>
      <c r="AG681" s="730"/>
      <c r="AH681" s="203"/>
      <c r="AI681" s="602"/>
      <c r="AJ681" s="593"/>
      <c r="AK681" s="593"/>
      <c r="AL681" s="593"/>
      <c r="AM681" s="593"/>
    </row>
    <row r="682" spans="1:39" s="158" customFormat="1" ht="60.75" customHeight="1">
      <c r="A682" s="730" t="str">
        <f t="shared" ref="A682" si="83">IF($AB$622="nie","Nie dotyczy"," ")</f>
        <v xml:space="preserve"> </v>
      </c>
      <c r="B682" s="730"/>
      <c r="C682" s="730"/>
      <c r="D682" s="730"/>
      <c r="E682" s="730" t="str">
        <f t="shared" ref="E682" si="84">IF($A682="Nie dotyczy","Nie dotyczy"," ")</f>
        <v xml:space="preserve"> </v>
      </c>
      <c r="F682" s="730"/>
      <c r="G682" s="730"/>
      <c r="H682" s="730"/>
      <c r="I682" s="730"/>
      <c r="J682" s="730" t="str">
        <f t="shared" ref="J682" si="85">IF($A682="Nie dotyczy","Nie dotyczy"," ")</f>
        <v xml:space="preserve"> </v>
      </c>
      <c r="K682" s="730"/>
      <c r="L682" s="730"/>
      <c r="M682" s="730"/>
      <c r="N682" s="730"/>
      <c r="O682" s="398" t="s">
        <v>75</v>
      </c>
      <c r="P682" s="730" t="str">
        <f t="shared" ref="P682" si="86">IF(A682="nie dotyczy","nie dotyczy"," ")</f>
        <v xml:space="preserve"> </v>
      </c>
      <c r="Q682" s="730"/>
      <c r="R682" s="730"/>
      <c r="S682" s="730"/>
      <c r="T682" s="730"/>
      <c r="U682" s="730"/>
      <c r="V682" s="730" t="str">
        <f t="shared" ref="V682" si="87">IF($A682="Nie dotyczy","Nie dotyczy"," ")</f>
        <v xml:space="preserve"> </v>
      </c>
      <c r="W682" s="730"/>
      <c r="X682" s="730"/>
      <c r="Y682" s="730"/>
      <c r="Z682" s="730"/>
      <c r="AA682" s="730"/>
      <c r="AB682" s="730" t="str">
        <f t="shared" ref="AB682" si="88">IF($A682="Nie dotyczy","Nie dotyczy"," ")</f>
        <v xml:space="preserve"> </v>
      </c>
      <c r="AC682" s="730"/>
      <c r="AD682" s="730"/>
      <c r="AE682" s="730"/>
      <c r="AF682" s="730"/>
      <c r="AG682" s="730"/>
      <c r="AH682" s="203"/>
      <c r="AI682" s="596"/>
      <c r="AJ682" s="591"/>
      <c r="AK682" s="591"/>
      <c r="AL682" s="591"/>
      <c r="AM682" s="591"/>
    </row>
    <row r="683" spans="1:39" s="158" customFormat="1" ht="60.75" customHeight="1">
      <c r="A683" s="730"/>
      <c r="B683" s="730"/>
      <c r="C683" s="730"/>
      <c r="D683" s="730"/>
      <c r="E683" s="730"/>
      <c r="F683" s="730"/>
      <c r="G683" s="730"/>
      <c r="H683" s="730"/>
      <c r="I683" s="730"/>
      <c r="J683" s="730"/>
      <c r="K683" s="730"/>
      <c r="L683" s="730"/>
      <c r="M683" s="730"/>
      <c r="N683" s="730"/>
      <c r="O683" s="398" t="s">
        <v>76</v>
      </c>
      <c r="P683" s="730" t="str">
        <f t="shared" ref="P683" si="89">IF(A682="nie dotyczy","nie dotyczy"," ")</f>
        <v xml:space="preserve"> </v>
      </c>
      <c r="Q683" s="730"/>
      <c r="R683" s="730"/>
      <c r="S683" s="730"/>
      <c r="T683" s="730"/>
      <c r="U683" s="730"/>
      <c r="V683" s="730"/>
      <c r="W683" s="730"/>
      <c r="X683" s="730"/>
      <c r="Y683" s="730"/>
      <c r="Z683" s="730"/>
      <c r="AA683" s="730"/>
      <c r="AB683" s="730"/>
      <c r="AC683" s="730"/>
      <c r="AD683" s="730"/>
      <c r="AE683" s="730"/>
      <c r="AF683" s="730"/>
      <c r="AG683" s="730"/>
      <c r="AH683" s="203"/>
      <c r="AI683" s="599"/>
      <c r="AJ683" s="592"/>
      <c r="AK683" s="592"/>
      <c r="AL683" s="592"/>
      <c r="AM683" s="592"/>
    </row>
    <row r="684" spans="1:39" s="158" customFormat="1" ht="60.75" customHeight="1">
      <c r="A684" s="730"/>
      <c r="B684" s="730"/>
      <c r="C684" s="730"/>
      <c r="D684" s="730"/>
      <c r="E684" s="730"/>
      <c r="F684" s="730"/>
      <c r="G684" s="730"/>
      <c r="H684" s="730"/>
      <c r="I684" s="730"/>
      <c r="J684" s="730"/>
      <c r="K684" s="730"/>
      <c r="L684" s="730"/>
      <c r="M684" s="730"/>
      <c r="N684" s="730"/>
      <c r="O684" s="398" t="s">
        <v>144</v>
      </c>
      <c r="P684" s="730" t="str">
        <f t="shared" ref="P684" si="90">IF(A682="nie dotyczy","nie dotyczy"," ")</f>
        <v xml:space="preserve"> </v>
      </c>
      <c r="Q684" s="730"/>
      <c r="R684" s="730"/>
      <c r="S684" s="730"/>
      <c r="T684" s="730"/>
      <c r="U684" s="730"/>
      <c r="V684" s="730"/>
      <c r="W684" s="730"/>
      <c r="X684" s="730"/>
      <c r="Y684" s="730"/>
      <c r="Z684" s="730"/>
      <c r="AA684" s="730"/>
      <c r="AB684" s="730"/>
      <c r="AC684" s="730"/>
      <c r="AD684" s="730"/>
      <c r="AE684" s="730"/>
      <c r="AF684" s="730"/>
      <c r="AG684" s="730"/>
      <c r="AH684" s="203"/>
      <c r="AI684" s="599"/>
      <c r="AJ684" s="592"/>
      <c r="AK684" s="592"/>
      <c r="AL684" s="592"/>
      <c r="AM684" s="592"/>
    </row>
    <row r="685" spans="1:39" s="158" customFormat="1" ht="60.75" customHeight="1">
      <c r="A685" s="730"/>
      <c r="B685" s="730"/>
      <c r="C685" s="730"/>
      <c r="D685" s="730"/>
      <c r="E685" s="730"/>
      <c r="F685" s="730"/>
      <c r="G685" s="730"/>
      <c r="H685" s="730"/>
      <c r="I685" s="730"/>
      <c r="J685" s="730"/>
      <c r="K685" s="730"/>
      <c r="L685" s="730"/>
      <c r="M685" s="730"/>
      <c r="N685" s="730"/>
      <c r="O685" s="398" t="s">
        <v>77</v>
      </c>
      <c r="P685" s="730" t="str">
        <f t="shared" ref="P685" si="91">IF(A682="nie dotyczy","nie dotyczy"," ")</f>
        <v xml:space="preserve"> </v>
      </c>
      <c r="Q685" s="730"/>
      <c r="R685" s="730"/>
      <c r="S685" s="730"/>
      <c r="T685" s="730"/>
      <c r="U685" s="730"/>
      <c r="V685" s="730"/>
      <c r="W685" s="730"/>
      <c r="X685" s="730"/>
      <c r="Y685" s="730"/>
      <c r="Z685" s="730"/>
      <c r="AA685" s="730"/>
      <c r="AB685" s="730"/>
      <c r="AC685" s="730"/>
      <c r="AD685" s="730"/>
      <c r="AE685" s="730"/>
      <c r="AF685" s="730"/>
      <c r="AG685" s="730"/>
      <c r="AH685" s="203"/>
      <c r="AI685" s="599"/>
      <c r="AJ685" s="592"/>
      <c r="AK685" s="592"/>
      <c r="AL685" s="592"/>
      <c r="AM685" s="592"/>
    </row>
    <row r="686" spans="1:39" s="158" customFormat="1" ht="60.75" customHeight="1">
      <c r="A686" s="730"/>
      <c r="B686" s="730"/>
      <c r="C686" s="730"/>
      <c r="D686" s="730"/>
      <c r="E686" s="730"/>
      <c r="F686" s="730"/>
      <c r="G686" s="730"/>
      <c r="H686" s="730"/>
      <c r="I686" s="730"/>
      <c r="J686" s="730"/>
      <c r="K686" s="730"/>
      <c r="L686" s="730"/>
      <c r="M686" s="730"/>
      <c r="N686" s="730"/>
      <c r="O686" s="398" t="s">
        <v>65</v>
      </c>
      <c r="P686" s="730" t="str">
        <f t="shared" ref="P686" si="92">IF(A682="nie dotyczy","nie dotyczy"," ")</f>
        <v xml:space="preserve"> </v>
      </c>
      <c r="Q686" s="730"/>
      <c r="R686" s="730"/>
      <c r="S686" s="730"/>
      <c r="T686" s="730"/>
      <c r="U686" s="730"/>
      <c r="V686" s="730"/>
      <c r="W686" s="730"/>
      <c r="X686" s="730"/>
      <c r="Y686" s="730"/>
      <c r="Z686" s="730"/>
      <c r="AA686" s="730"/>
      <c r="AB686" s="730"/>
      <c r="AC686" s="730"/>
      <c r="AD686" s="730"/>
      <c r="AE686" s="730"/>
      <c r="AF686" s="730"/>
      <c r="AG686" s="730"/>
      <c r="AH686" s="203"/>
      <c r="AI686" s="599"/>
      <c r="AJ686" s="592"/>
      <c r="AK686" s="592"/>
      <c r="AL686" s="592"/>
      <c r="AM686" s="592"/>
    </row>
    <row r="687" spans="1:39" s="158" customFormat="1" ht="60.75" customHeight="1">
      <c r="A687" s="730"/>
      <c r="B687" s="730"/>
      <c r="C687" s="730"/>
      <c r="D687" s="730"/>
      <c r="E687" s="730"/>
      <c r="F687" s="730"/>
      <c r="G687" s="730"/>
      <c r="H687" s="730"/>
      <c r="I687" s="730"/>
      <c r="J687" s="730"/>
      <c r="K687" s="730"/>
      <c r="L687" s="730"/>
      <c r="M687" s="730"/>
      <c r="N687" s="730"/>
      <c r="O687" s="398" t="s">
        <v>64</v>
      </c>
      <c r="P687" s="730" t="str">
        <f t="shared" ref="P687" si="93">IF(A682="nie dotyczy","nie dotyczy"," ")</f>
        <v xml:space="preserve"> </v>
      </c>
      <c r="Q687" s="730"/>
      <c r="R687" s="730"/>
      <c r="S687" s="730"/>
      <c r="T687" s="730"/>
      <c r="U687" s="730"/>
      <c r="V687" s="730"/>
      <c r="W687" s="730"/>
      <c r="X687" s="730"/>
      <c r="Y687" s="730"/>
      <c r="Z687" s="730"/>
      <c r="AA687" s="730"/>
      <c r="AB687" s="730"/>
      <c r="AC687" s="730"/>
      <c r="AD687" s="730"/>
      <c r="AE687" s="730"/>
      <c r="AF687" s="730"/>
      <c r="AG687" s="730"/>
      <c r="AH687" s="203"/>
      <c r="AI687" s="599"/>
      <c r="AJ687" s="592"/>
      <c r="AK687" s="592"/>
      <c r="AL687" s="592"/>
      <c r="AM687" s="592"/>
    </row>
    <row r="688" spans="1:39" s="158" customFormat="1" ht="60.75" customHeight="1">
      <c r="A688" s="730"/>
      <c r="B688" s="730"/>
      <c r="C688" s="730"/>
      <c r="D688" s="730"/>
      <c r="E688" s="730"/>
      <c r="F688" s="730"/>
      <c r="G688" s="730"/>
      <c r="H688" s="730"/>
      <c r="I688" s="730"/>
      <c r="J688" s="730"/>
      <c r="K688" s="730"/>
      <c r="L688" s="730"/>
      <c r="M688" s="730"/>
      <c r="N688" s="730"/>
      <c r="O688" s="398" t="s">
        <v>70</v>
      </c>
      <c r="P688" s="730" t="str">
        <f t="shared" ref="P688" si="94">IF(A682="nie dotyczy","nie dotyczy"," ")</f>
        <v xml:space="preserve"> </v>
      </c>
      <c r="Q688" s="730"/>
      <c r="R688" s="730"/>
      <c r="S688" s="730"/>
      <c r="T688" s="730"/>
      <c r="U688" s="730"/>
      <c r="V688" s="730"/>
      <c r="W688" s="730"/>
      <c r="X688" s="730"/>
      <c r="Y688" s="730"/>
      <c r="Z688" s="730"/>
      <c r="AA688" s="730"/>
      <c r="AB688" s="730"/>
      <c r="AC688" s="730"/>
      <c r="AD688" s="730"/>
      <c r="AE688" s="730"/>
      <c r="AF688" s="730"/>
      <c r="AG688" s="730"/>
      <c r="AH688" s="203"/>
      <c r="AI688" s="602"/>
      <c r="AJ688" s="593"/>
      <c r="AK688" s="593"/>
      <c r="AL688" s="593"/>
      <c r="AM688" s="593"/>
    </row>
    <row r="689" spans="1:39" s="158" customFormat="1" ht="60.75" customHeight="1">
      <c r="A689" s="730" t="str">
        <f t="shared" ref="A689" si="95">IF($AB$622="nie","Nie dotyczy"," ")</f>
        <v xml:space="preserve"> </v>
      </c>
      <c r="B689" s="730"/>
      <c r="C689" s="730"/>
      <c r="D689" s="730"/>
      <c r="E689" s="730" t="str">
        <f t="shared" ref="E689" si="96">IF($A689="Nie dotyczy","Nie dotyczy"," ")</f>
        <v xml:space="preserve"> </v>
      </c>
      <c r="F689" s="730"/>
      <c r="G689" s="730"/>
      <c r="H689" s="730"/>
      <c r="I689" s="730"/>
      <c r="J689" s="730" t="str">
        <f t="shared" ref="J689" si="97">IF($A689="Nie dotyczy","Nie dotyczy"," ")</f>
        <v xml:space="preserve"> </v>
      </c>
      <c r="K689" s="730"/>
      <c r="L689" s="730"/>
      <c r="M689" s="730"/>
      <c r="N689" s="730"/>
      <c r="O689" s="398" t="s">
        <v>75</v>
      </c>
      <c r="P689" s="730" t="str">
        <f t="shared" ref="P689" si="98">IF(A689="nie dotyczy","nie dotyczy"," ")</f>
        <v xml:space="preserve"> </v>
      </c>
      <c r="Q689" s="730"/>
      <c r="R689" s="730"/>
      <c r="S689" s="730"/>
      <c r="T689" s="730"/>
      <c r="U689" s="730"/>
      <c r="V689" s="730" t="str">
        <f t="shared" ref="V689" si="99">IF($A689="Nie dotyczy","Nie dotyczy"," ")</f>
        <v xml:space="preserve"> </v>
      </c>
      <c r="W689" s="730"/>
      <c r="X689" s="730"/>
      <c r="Y689" s="730"/>
      <c r="Z689" s="730"/>
      <c r="AA689" s="730"/>
      <c r="AB689" s="730" t="str">
        <f t="shared" ref="AB689" si="100">IF($A689="Nie dotyczy","Nie dotyczy"," ")</f>
        <v xml:space="preserve"> </v>
      </c>
      <c r="AC689" s="730"/>
      <c r="AD689" s="730"/>
      <c r="AE689" s="730"/>
      <c r="AF689" s="730"/>
      <c r="AG689" s="730"/>
      <c r="AH689" s="203"/>
      <c r="AI689" s="596"/>
      <c r="AJ689" s="591"/>
      <c r="AK689" s="591"/>
      <c r="AL689" s="591"/>
      <c r="AM689" s="591"/>
    </row>
    <row r="690" spans="1:39" s="158" customFormat="1" ht="60.75" customHeight="1">
      <c r="A690" s="730"/>
      <c r="B690" s="730"/>
      <c r="C690" s="730"/>
      <c r="D690" s="730"/>
      <c r="E690" s="730"/>
      <c r="F690" s="730"/>
      <c r="G690" s="730"/>
      <c r="H690" s="730"/>
      <c r="I690" s="730"/>
      <c r="J690" s="730"/>
      <c r="K690" s="730"/>
      <c r="L690" s="730"/>
      <c r="M690" s="730"/>
      <c r="N690" s="730"/>
      <c r="O690" s="398" t="s">
        <v>76</v>
      </c>
      <c r="P690" s="730" t="str">
        <f t="shared" ref="P690" si="101">IF(A689="nie dotyczy","nie dotyczy"," ")</f>
        <v xml:space="preserve"> </v>
      </c>
      <c r="Q690" s="730"/>
      <c r="R690" s="730"/>
      <c r="S690" s="730"/>
      <c r="T690" s="730"/>
      <c r="U690" s="730"/>
      <c r="V690" s="730"/>
      <c r="W690" s="730"/>
      <c r="X690" s="730"/>
      <c r="Y690" s="730"/>
      <c r="Z690" s="730"/>
      <c r="AA690" s="730"/>
      <c r="AB690" s="730"/>
      <c r="AC690" s="730"/>
      <c r="AD690" s="730"/>
      <c r="AE690" s="730"/>
      <c r="AF690" s="730"/>
      <c r="AG690" s="730"/>
      <c r="AH690" s="203"/>
      <c r="AI690" s="599"/>
      <c r="AJ690" s="592"/>
      <c r="AK690" s="592"/>
      <c r="AL690" s="592"/>
      <c r="AM690" s="592"/>
    </row>
    <row r="691" spans="1:39" s="158" customFormat="1" ht="60.75" customHeight="1">
      <c r="A691" s="730"/>
      <c r="B691" s="730"/>
      <c r="C691" s="730"/>
      <c r="D691" s="730"/>
      <c r="E691" s="730"/>
      <c r="F691" s="730"/>
      <c r="G691" s="730"/>
      <c r="H691" s="730"/>
      <c r="I691" s="730"/>
      <c r="J691" s="730"/>
      <c r="K691" s="730"/>
      <c r="L691" s="730"/>
      <c r="M691" s="730"/>
      <c r="N691" s="730"/>
      <c r="O691" s="398" t="s">
        <v>144</v>
      </c>
      <c r="P691" s="730" t="str">
        <f t="shared" ref="P691" si="102">IF(A689="nie dotyczy","nie dotyczy"," ")</f>
        <v xml:space="preserve"> </v>
      </c>
      <c r="Q691" s="730"/>
      <c r="R691" s="730"/>
      <c r="S691" s="730"/>
      <c r="T691" s="730"/>
      <c r="U691" s="730"/>
      <c r="V691" s="730"/>
      <c r="W691" s="730"/>
      <c r="X691" s="730"/>
      <c r="Y691" s="730"/>
      <c r="Z691" s="730"/>
      <c r="AA691" s="730"/>
      <c r="AB691" s="730"/>
      <c r="AC691" s="730"/>
      <c r="AD691" s="730"/>
      <c r="AE691" s="730"/>
      <c r="AF691" s="730"/>
      <c r="AG691" s="730"/>
      <c r="AH691" s="203"/>
      <c r="AI691" s="599"/>
      <c r="AJ691" s="592"/>
      <c r="AK691" s="592"/>
      <c r="AL691" s="592"/>
      <c r="AM691" s="592"/>
    </row>
    <row r="692" spans="1:39" s="158" customFormat="1" ht="60.75" customHeight="1">
      <c r="A692" s="730"/>
      <c r="B692" s="730"/>
      <c r="C692" s="730"/>
      <c r="D692" s="730"/>
      <c r="E692" s="730"/>
      <c r="F692" s="730"/>
      <c r="G692" s="730"/>
      <c r="H692" s="730"/>
      <c r="I692" s="730"/>
      <c r="J692" s="730"/>
      <c r="K692" s="730"/>
      <c r="L692" s="730"/>
      <c r="M692" s="730"/>
      <c r="N692" s="730"/>
      <c r="O692" s="398" t="s">
        <v>77</v>
      </c>
      <c r="P692" s="730" t="str">
        <f t="shared" ref="P692" si="103">IF(A689="nie dotyczy","nie dotyczy"," ")</f>
        <v xml:space="preserve"> </v>
      </c>
      <c r="Q692" s="730"/>
      <c r="R692" s="730"/>
      <c r="S692" s="730"/>
      <c r="T692" s="730"/>
      <c r="U692" s="730"/>
      <c r="V692" s="730"/>
      <c r="W692" s="730"/>
      <c r="X692" s="730"/>
      <c r="Y692" s="730"/>
      <c r="Z692" s="730"/>
      <c r="AA692" s="730"/>
      <c r="AB692" s="730"/>
      <c r="AC692" s="730"/>
      <c r="AD692" s="730"/>
      <c r="AE692" s="730"/>
      <c r="AF692" s="730"/>
      <c r="AG692" s="730"/>
      <c r="AH692" s="203"/>
      <c r="AI692" s="599"/>
      <c r="AJ692" s="592"/>
      <c r="AK692" s="592"/>
      <c r="AL692" s="592"/>
      <c r="AM692" s="592"/>
    </row>
    <row r="693" spans="1:39" s="158" customFormat="1" ht="60.75" customHeight="1">
      <c r="A693" s="730"/>
      <c r="B693" s="730"/>
      <c r="C693" s="730"/>
      <c r="D693" s="730"/>
      <c r="E693" s="730"/>
      <c r="F693" s="730"/>
      <c r="G693" s="730"/>
      <c r="H693" s="730"/>
      <c r="I693" s="730"/>
      <c r="J693" s="730"/>
      <c r="K693" s="730"/>
      <c r="L693" s="730"/>
      <c r="M693" s="730"/>
      <c r="N693" s="730"/>
      <c r="O693" s="398" t="s">
        <v>65</v>
      </c>
      <c r="P693" s="730" t="str">
        <f t="shared" ref="P693" si="104">IF(A689="nie dotyczy","nie dotyczy"," ")</f>
        <v xml:space="preserve"> </v>
      </c>
      <c r="Q693" s="730"/>
      <c r="R693" s="730"/>
      <c r="S693" s="730"/>
      <c r="T693" s="730"/>
      <c r="U693" s="730"/>
      <c r="V693" s="730"/>
      <c r="W693" s="730"/>
      <c r="X693" s="730"/>
      <c r="Y693" s="730"/>
      <c r="Z693" s="730"/>
      <c r="AA693" s="730"/>
      <c r="AB693" s="730"/>
      <c r="AC693" s="730"/>
      <c r="AD693" s="730"/>
      <c r="AE693" s="730"/>
      <c r="AF693" s="730"/>
      <c r="AG693" s="730"/>
      <c r="AH693" s="203"/>
      <c r="AI693" s="599"/>
      <c r="AJ693" s="592"/>
      <c r="AK693" s="592"/>
      <c r="AL693" s="592"/>
      <c r="AM693" s="592"/>
    </row>
    <row r="694" spans="1:39" s="158" customFormat="1" ht="60.75" customHeight="1">
      <c r="A694" s="730"/>
      <c r="B694" s="730"/>
      <c r="C694" s="730"/>
      <c r="D694" s="730"/>
      <c r="E694" s="730"/>
      <c r="F694" s="730"/>
      <c r="G694" s="730"/>
      <c r="H694" s="730"/>
      <c r="I694" s="730"/>
      <c r="J694" s="730"/>
      <c r="K694" s="730"/>
      <c r="L694" s="730"/>
      <c r="M694" s="730"/>
      <c r="N694" s="730"/>
      <c r="O694" s="398" t="s">
        <v>64</v>
      </c>
      <c r="P694" s="730" t="str">
        <f t="shared" ref="P694" si="105">IF(A689="nie dotyczy","nie dotyczy"," ")</f>
        <v xml:space="preserve"> </v>
      </c>
      <c r="Q694" s="730"/>
      <c r="R694" s="730"/>
      <c r="S694" s="730"/>
      <c r="T694" s="730"/>
      <c r="U694" s="730"/>
      <c r="V694" s="730"/>
      <c r="W694" s="730"/>
      <c r="X694" s="730"/>
      <c r="Y694" s="730"/>
      <c r="Z694" s="730"/>
      <c r="AA694" s="730"/>
      <c r="AB694" s="730"/>
      <c r="AC694" s="730"/>
      <c r="AD694" s="730"/>
      <c r="AE694" s="730"/>
      <c r="AF694" s="730"/>
      <c r="AG694" s="730"/>
      <c r="AH694" s="203"/>
      <c r="AI694" s="599"/>
      <c r="AJ694" s="592"/>
      <c r="AK694" s="592"/>
      <c r="AL694" s="592"/>
      <c r="AM694" s="592"/>
    </row>
    <row r="695" spans="1:39" s="158" customFormat="1" ht="60.75" customHeight="1">
      <c r="A695" s="730"/>
      <c r="B695" s="730"/>
      <c r="C695" s="730"/>
      <c r="D695" s="730"/>
      <c r="E695" s="730"/>
      <c r="F695" s="730"/>
      <c r="G695" s="730"/>
      <c r="H695" s="730"/>
      <c r="I695" s="730"/>
      <c r="J695" s="730"/>
      <c r="K695" s="730"/>
      <c r="L695" s="730"/>
      <c r="M695" s="730"/>
      <c r="N695" s="730"/>
      <c r="O695" s="398" t="s">
        <v>70</v>
      </c>
      <c r="P695" s="730" t="str">
        <f t="shared" ref="P695" si="106">IF(A689="nie dotyczy","nie dotyczy"," ")</f>
        <v xml:space="preserve"> </v>
      </c>
      <c r="Q695" s="730"/>
      <c r="R695" s="730"/>
      <c r="S695" s="730"/>
      <c r="T695" s="730"/>
      <c r="U695" s="730"/>
      <c r="V695" s="730"/>
      <c r="W695" s="730"/>
      <c r="X695" s="730"/>
      <c r="Y695" s="730"/>
      <c r="Z695" s="730"/>
      <c r="AA695" s="730"/>
      <c r="AB695" s="730"/>
      <c r="AC695" s="730"/>
      <c r="AD695" s="730"/>
      <c r="AE695" s="730"/>
      <c r="AF695" s="730"/>
      <c r="AG695" s="730"/>
      <c r="AH695" s="203"/>
      <c r="AI695" s="602"/>
      <c r="AJ695" s="593"/>
      <c r="AK695" s="593"/>
      <c r="AL695" s="593"/>
      <c r="AM695" s="593"/>
    </row>
    <row r="696" spans="1:39" s="158" customFormat="1" ht="60.75" customHeight="1">
      <c r="A696" s="730" t="str">
        <f t="shared" ref="A696" si="107">IF($AB$622="nie","Nie dotyczy"," ")</f>
        <v xml:space="preserve"> </v>
      </c>
      <c r="B696" s="730"/>
      <c r="C696" s="730"/>
      <c r="D696" s="730"/>
      <c r="E696" s="730" t="str">
        <f t="shared" ref="E696" si="108">IF($A696="Nie dotyczy","Nie dotyczy"," ")</f>
        <v xml:space="preserve"> </v>
      </c>
      <c r="F696" s="730"/>
      <c r="G696" s="730"/>
      <c r="H696" s="730"/>
      <c r="I696" s="730"/>
      <c r="J696" s="730" t="str">
        <f t="shared" ref="J696" si="109">IF($A696="Nie dotyczy","Nie dotyczy"," ")</f>
        <v xml:space="preserve"> </v>
      </c>
      <c r="K696" s="730"/>
      <c r="L696" s="730"/>
      <c r="M696" s="730"/>
      <c r="N696" s="730"/>
      <c r="O696" s="398" t="s">
        <v>75</v>
      </c>
      <c r="P696" s="730" t="str">
        <f t="shared" ref="P696" si="110">IF(A696="nie dotyczy","nie dotyczy"," ")</f>
        <v xml:space="preserve"> </v>
      </c>
      <c r="Q696" s="730"/>
      <c r="R696" s="730"/>
      <c r="S696" s="730"/>
      <c r="T696" s="730"/>
      <c r="U696" s="730"/>
      <c r="V696" s="730" t="str">
        <f t="shared" ref="V696" si="111">IF($A696="Nie dotyczy","Nie dotyczy"," ")</f>
        <v xml:space="preserve"> </v>
      </c>
      <c r="W696" s="730"/>
      <c r="X696" s="730"/>
      <c r="Y696" s="730"/>
      <c r="Z696" s="730"/>
      <c r="AA696" s="730"/>
      <c r="AB696" s="730" t="str">
        <f t="shared" ref="AB696" si="112">IF($A696="Nie dotyczy","Nie dotyczy"," ")</f>
        <v xml:space="preserve"> </v>
      </c>
      <c r="AC696" s="730"/>
      <c r="AD696" s="730"/>
      <c r="AE696" s="730"/>
      <c r="AF696" s="730"/>
      <c r="AG696" s="730"/>
      <c r="AH696" s="203"/>
      <c r="AI696" s="596"/>
      <c r="AJ696" s="591"/>
      <c r="AK696" s="591"/>
      <c r="AL696" s="591"/>
      <c r="AM696" s="591"/>
    </row>
    <row r="697" spans="1:39" s="158" customFormat="1" ht="60.75" customHeight="1">
      <c r="A697" s="730"/>
      <c r="B697" s="730"/>
      <c r="C697" s="730"/>
      <c r="D697" s="730"/>
      <c r="E697" s="730"/>
      <c r="F697" s="730"/>
      <c r="G697" s="730"/>
      <c r="H697" s="730"/>
      <c r="I697" s="730"/>
      <c r="J697" s="730"/>
      <c r="K697" s="730"/>
      <c r="L697" s="730"/>
      <c r="M697" s="730"/>
      <c r="N697" s="730"/>
      <c r="O697" s="398" t="s">
        <v>76</v>
      </c>
      <c r="P697" s="730" t="str">
        <f t="shared" ref="P697" si="113">IF(A696="nie dotyczy","nie dotyczy"," ")</f>
        <v xml:space="preserve"> </v>
      </c>
      <c r="Q697" s="730"/>
      <c r="R697" s="730"/>
      <c r="S697" s="730"/>
      <c r="T697" s="730"/>
      <c r="U697" s="730"/>
      <c r="V697" s="730"/>
      <c r="W697" s="730"/>
      <c r="X697" s="730"/>
      <c r="Y697" s="730"/>
      <c r="Z697" s="730"/>
      <c r="AA697" s="730"/>
      <c r="AB697" s="730"/>
      <c r="AC697" s="730"/>
      <c r="AD697" s="730"/>
      <c r="AE697" s="730"/>
      <c r="AF697" s="730"/>
      <c r="AG697" s="730"/>
      <c r="AH697" s="203"/>
      <c r="AI697" s="599"/>
      <c r="AJ697" s="592"/>
      <c r="AK697" s="592"/>
      <c r="AL697" s="592"/>
      <c r="AM697" s="592"/>
    </row>
    <row r="698" spans="1:39" s="158" customFormat="1" ht="60.75" customHeight="1">
      <c r="A698" s="730"/>
      <c r="B698" s="730"/>
      <c r="C698" s="730"/>
      <c r="D698" s="730"/>
      <c r="E698" s="730"/>
      <c r="F698" s="730"/>
      <c r="G698" s="730"/>
      <c r="H698" s="730"/>
      <c r="I698" s="730"/>
      <c r="J698" s="730"/>
      <c r="K698" s="730"/>
      <c r="L698" s="730"/>
      <c r="M698" s="730"/>
      <c r="N698" s="730"/>
      <c r="O698" s="398" t="s">
        <v>144</v>
      </c>
      <c r="P698" s="730" t="str">
        <f t="shared" ref="P698" si="114">IF(A696="nie dotyczy","nie dotyczy"," ")</f>
        <v xml:space="preserve"> </v>
      </c>
      <c r="Q698" s="730"/>
      <c r="R698" s="730"/>
      <c r="S698" s="730"/>
      <c r="T698" s="730"/>
      <c r="U698" s="730"/>
      <c r="V698" s="730"/>
      <c r="W698" s="730"/>
      <c r="X698" s="730"/>
      <c r="Y698" s="730"/>
      <c r="Z698" s="730"/>
      <c r="AA698" s="730"/>
      <c r="AB698" s="730"/>
      <c r="AC698" s="730"/>
      <c r="AD698" s="730"/>
      <c r="AE698" s="730"/>
      <c r="AF698" s="730"/>
      <c r="AG698" s="730"/>
      <c r="AH698" s="203"/>
      <c r="AI698" s="599"/>
      <c r="AJ698" s="592"/>
      <c r="AK698" s="592"/>
      <c r="AL698" s="592"/>
      <c r="AM698" s="592"/>
    </row>
    <row r="699" spans="1:39" s="158" customFormat="1" ht="60.75" customHeight="1">
      <c r="A699" s="730"/>
      <c r="B699" s="730"/>
      <c r="C699" s="730"/>
      <c r="D699" s="730"/>
      <c r="E699" s="730"/>
      <c r="F699" s="730"/>
      <c r="G699" s="730"/>
      <c r="H699" s="730"/>
      <c r="I699" s="730"/>
      <c r="J699" s="730"/>
      <c r="K699" s="730"/>
      <c r="L699" s="730"/>
      <c r="M699" s="730"/>
      <c r="N699" s="730"/>
      <c r="O699" s="398" t="s">
        <v>77</v>
      </c>
      <c r="P699" s="730" t="str">
        <f t="shared" ref="P699" si="115">IF(A696="nie dotyczy","nie dotyczy"," ")</f>
        <v xml:space="preserve"> </v>
      </c>
      <c r="Q699" s="730"/>
      <c r="R699" s="730"/>
      <c r="S699" s="730"/>
      <c r="T699" s="730"/>
      <c r="U699" s="730"/>
      <c r="V699" s="730"/>
      <c r="W699" s="730"/>
      <c r="X699" s="730"/>
      <c r="Y699" s="730"/>
      <c r="Z699" s="730"/>
      <c r="AA699" s="730"/>
      <c r="AB699" s="730"/>
      <c r="AC699" s="730"/>
      <c r="AD699" s="730"/>
      <c r="AE699" s="730"/>
      <c r="AF699" s="730"/>
      <c r="AG699" s="730"/>
      <c r="AH699" s="203"/>
      <c r="AI699" s="599"/>
      <c r="AJ699" s="592"/>
      <c r="AK699" s="592"/>
      <c r="AL699" s="592"/>
      <c r="AM699" s="592"/>
    </row>
    <row r="700" spans="1:39" s="158" customFormat="1" ht="60.75" customHeight="1">
      <c r="A700" s="730"/>
      <c r="B700" s="730"/>
      <c r="C700" s="730"/>
      <c r="D700" s="730"/>
      <c r="E700" s="730"/>
      <c r="F700" s="730"/>
      <c r="G700" s="730"/>
      <c r="H700" s="730"/>
      <c r="I700" s="730"/>
      <c r="J700" s="730"/>
      <c r="K700" s="730"/>
      <c r="L700" s="730"/>
      <c r="M700" s="730"/>
      <c r="N700" s="730"/>
      <c r="O700" s="398" t="s">
        <v>65</v>
      </c>
      <c r="P700" s="730" t="str">
        <f t="shared" ref="P700" si="116">IF(A696="nie dotyczy","nie dotyczy"," ")</f>
        <v xml:space="preserve"> </v>
      </c>
      <c r="Q700" s="730"/>
      <c r="R700" s="730"/>
      <c r="S700" s="730"/>
      <c r="T700" s="730"/>
      <c r="U700" s="730"/>
      <c r="V700" s="730"/>
      <c r="W700" s="730"/>
      <c r="X700" s="730"/>
      <c r="Y700" s="730"/>
      <c r="Z700" s="730"/>
      <c r="AA700" s="730"/>
      <c r="AB700" s="730"/>
      <c r="AC700" s="730"/>
      <c r="AD700" s="730"/>
      <c r="AE700" s="730"/>
      <c r="AF700" s="730"/>
      <c r="AG700" s="730"/>
      <c r="AH700" s="203"/>
      <c r="AI700" s="599"/>
      <c r="AJ700" s="592"/>
      <c r="AK700" s="592"/>
      <c r="AL700" s="592"/>
      <c r="AM700" s="592"/>
    </row>
    <row r="701" spans="1:39" s="158" customFormat="1" ht="60.75" customHeight="1">
      <c r="A701" s="730"/>
      <c r="B701" s="730"/>
      <c r="C701" s="730"/>
      <c r="D701" s="730"/>
      <c r="E701" s="730"/>
      <c r="F701" s="730"/>
      <c r="G701" s="730"/>
      <c r="H701" s="730"/>
      <c r="I701" s="730"/>
      <c r="J701" s="730"/>
      <c r="K701" s="730"/>
      <c r="L701" s="730"/>
      <c r="M701" s="730"/>
      <c r="N701" s="730"/>
      <c r="O701" s="398" t="s">
        <v>64</v>
      </c>
      <c r="P701" s="730" t="str">
        <f t="shared" ref="P701" si="117">IF(A696="nie dotyczy","nie dotyczy"," ")</f>
        <v xml:space="preserve"> </v>
      </c>
      <c r="Q701" s="730"/>
      <c r="R701" s="730"/>
      <c r="S701" s="730"/>
      <c r="T701" s="730"/>
      <c r="U701" s="730"/>
      <c r="V701" s="730"/>
      <c r="W701" s="730"/>
      <c r="X701" s="730"/>
      <c r="Y701" s="730"/>
      <c r="Z701" s="730"/>
      <c r="AA701" s="730"/>
      <c r="AB701" s="730"/>
      <c r="AC701" s="730"/>
      <c r="AD701" s="730"/>
      <c r="AE701" s="730"/>
      <c r="AF701" s="730"/>
      <c r="AG701" s="730"/>
      <c r="AH701" s="203"/>
      <c r="AI701" s="599"/>
      <c r="AJ701" s="592"/>
      <c r="AK701" s="592"/>
      <c r="AL701" s="592"/>
      <c r="AM701" s="592"/>
    </row>
    <row r="702" spans="1:39" s="158" customFormat="1" ht="60.75" customHeight="1">
      <c r="A702" s="730"/>
      <c r="B702" s="730"/>
      <c r="C702" s="730"/>
      <c r="D702" s="730"/>
      <c r="E702" s="730"/>
      <c r="F702" s="730"/>
      <c r="G702" s="730"/>
      <c r="H702" s="730"/>
      <c r="I702" s="730"/>
      <c r="J702" s="730"/>
      <c r="K702" s="730"/>
      <c r="L702" s="730"/>
      <c r="M702" s="730"/>
      <c r="N702" s="730"/>
      <c r="O702" s="398" t="s">
        <v>70</v>
      </c>
      <c r="P702" s="730" t="str">
        <f t="shared" ref="P702" si="118">IF(A696="nie dotyczy","nie dotyczy"," ")</f>
        <v xml:space="preserve"> </v>
      </c>
      <c r="Q702" s="730"/>
      <c r="R702" s="730"/>
      <c r="S702" s="730"/>
      <c r="T702" s="730"/>
      <c r="U702" s="730"/>
      <c r="V702" s="730"/>
      <c r="W702" s="730"/>
      <c r="X702" s="730"/>
      <c r="Y702" s="730"/>
      <c r="Z702" s="730"/>
      <c r="AA702" s="730"/>
      <c r="AB702" s="730"/>
      <c r="AC702" s="730"/>
      <c r="AD702" s="730"/>
      <c r="AE702" s="730"/>
      <c r="AF702" s="730"/>
      <c r="AG702" s="730"/>
      <c r="AH702" s="203"/>
      <c r="AI702" s="602"/>
      <c r="AJ702" s="593"/>
      <c r="AK702" s="593"/>
      <c r="AL702" s="593"/>
      <c r="AM702" s="593"/>
    </row>
    <row r="703" spans="1:39" ht="39" customHeight="1">
      <c r="A703" s="672"/>
      <c r="B703" s="672"/>
      <c r="C703" s="672"/>
      <c r="D703" s="672"/>
      <c r="E703" s="672"/>
      <c r="F703" s="672"/>
      <c r="G703" s="672"/>
      <c r="H703" s="672"/>
      <c r="I703" s="672"/>
      <c r="J703" s="672"/>
      <c r="K703" s="672"/>
      <c r="L703" s="672"/>
      <c r="M703" s="672"/>
      <c r="N703" s="672"/>
      <c r="O703" s="672"/>
      <c r="P703" s="672"/>
      <c r="Q703" s="672"/>
      <c r="R703" s="672"/>
      <c r="S703" s="672"/>
      <c r="T703" s="672"/>
      <c r="U703" s="672"/>
      <c r="V703" s="672"/>
      <c r="W703" s="672"/>
      <c r="X703" s="672"/>
      <c r="Y703" s="672"/>
      <c r="Z703" s="672"/>
      <c r="AA703" s="672"/>
      <c r="AB703" s="672"/>
      <c r="AC703" s="672"/>
      <c r="AD703" s="672"/>
      <c r="AE703" s="672"/>
      <c r="AF703" s="672"/>
      <c r="AG703" s="672"/>
      <c r="AH703" s="204"/>
      <c r="AI703" s="607"/>
      <c r="AJ703" s="608"/>
      <c r="AK703" s="608"/>
      <c r="AL703" s="609"/>
      <c r="AM703" s="399"/>
    </row>
    <row r="704" spans="1:39" ht="37.5" customHeight="1">
      <c r="A704" s="635" t="s">
        <v>2117</v>
      </c>
      <c r="B704" s="636"/>
      <c r="C704" s="636"/>
      <c r="D704" s="636"/>
      <c r="E704" s="636"/>
      <c r="F704" s="636"/>
      <c r="G704" s="636"/>
      <c r="H704" s="636"/>
      <c r="I704" s="636"/>
      <c r="J704" s="636"/>
      <c r="K704" s="636"/>
      <c r="L704" s="636"/>
      <c r="M704" s="636"/>
      <c r="N704" s="636"/>
      <c r="O704" s="636"/>
      <c r="P704" s="636"/>
      <c r="Q704" s="636"/>
      <c r="R704" s="636"/>
      <c r="S704" s="636"/>
      <c r="T704" s="636"/>
      <c r="U704" s="636"/>
      <c r="V704" s="636"/>
      <c r="W704" s="636"/>
      <c r="X704" s="636"/>
      <c r="Y704" s="636"/>
      <c r="Z704" s="637"/>
      <c r="AA704" s="219" t="s">
        <v>1175</v>
      </c>
      <c r="AB704" s="661"/>
      <c r="AC704" s="661"/>
      <c r="AD704" s="661"/>
      <c r="AE704" s="661"/>
      <c r="AF704" s="661"/>
      <c r="AG704" s="662"/>
      <c r="AH704" s="198"/>
      <c r="AI704" s="199"/>
      <c r="AJ704" s="159"/>
      <c r="AK704" s="159"/>
      <c r="AL704" s="159"/>
      <c r="AM704" s="159"/>
    </row>
    <row r="705" spans="1:39" ht="29.25" customHeight="1">
      <c r="A705" s="635" t="s">
        <v>2116</v>
      </c>
      <c r="B705" s="636"/>
      <c r="C705" s="636"/>
      <c r="D705" s="636"/>
      <c r="E705" s="636"/>
      <c r="F705" s="636"/>
      <c r="G705" s="636"/>
      <c r="H705" s="636"/>
      <c r="I705" s="636"/>
      <c r="J705" s="636"/>
      <c r="K705" s="636"/>
      <c r="L705" s="636"/>
      <c r="M705" s="636"/>
      <c r="N705" s="636"/>
      <c r="O705" s="636"/>
      <c r="P705" s="636"/>
      <c r="Q705" s="636"/>
      <c r="R705" s="636"/>
      <c r="S705" s="636"/>
      <c r="T705" s="636"/>
      <c r="U705" s="636"/>
      <c r="V705" s="636"/>
      <c r="W705" s="636"/>
      <c r="X705" s="636"/>
      <c r="Y705" s="636"/>
      <c r="Z705" s="636"/>
      <c r="AA705" s="636"/>
      <c r="AB705" s="636"/>
      <c r="AC705" s="636"/>
      <c r="AD705" s="636"/>
      <c r="AE705" s="636"/>
      <c r="AF705" s="636"/>
      <c r="AG705" s="637"/>
      <c r="AH705" s="168"/>
      <c r="AI705" s="594"/>
      <c r="AJ705" s="595"/>
      <c r="AK705" s="595"/>
      <c r="AL705" s="596"/>
      <c r="AM705" s="399"/>
    </row>
    <row r="706" spans="1:39" ht="192" customHeight="1">
      <c r="A706" s="695" t="s">
        <v>1146</v>
      </c>
      <c r="B706" s="695"/>
      <c r="C706" s="695"/>
      <c r="D706" s="695"/>
      <c r="E706" s="695" t="s">
        <v>1145</v>
      </c>
      <c r="F706" s="695"/>
      <c r="G706" s="695"/>
      <c r="H706" s="695"/>
      <c r="I706" s="695"/>
      <c r="J706" s="695" t="s">
        <v>1147</v>
      </c>
      <c r="K706" s="695"/>
      <c r="L706" s="695"/>
      <c r="M706" s="695"/>
      <c r="N706" s="695"/>
      <c r="O706" s="695" t="s">
        <v>1500</v>
      </c>
      <c r="P706" s="695"/>
      <c r="Q706" s="695"/>
      <c r="R706" s="695"/>
      <c r="S706" s="695"/>
      <c r="T706" s="695"/>
      <c r="U706" s="695"/>
      <c r="V706" s="695" t="s">
        <v>1148</v>
      </c>
      <c r="W706" s="695"/>
      <c r="X706" s="695"/>
      <c r="Y706" s="695"/>
      <c r="Z706" s="695"/>
      <c r="AA706" s="695"/>
      <c r="AB706" s="695" t="s">
        <v>1149</v>
      </c>
      <c r="AC706" s="695"/>
      <c r="AD706" s="695"/>
      <c r="AE706" s="695"/>
      <c r="AF706" s="695"/>
      <c r="AG706" s="695"/>
      <c r="AH706" s="195"/>
      <c r="AI706" s="600"/>
      <c r="AJ706" s="601"/>
      <c r="AK706" s="601"/>
      <c r="AL706" s="602"/>
      <c r="AM706" s="399"/>
    </row>
    <row r="707" spans="1:39" ht="18" customHeight="1">
      <c r="A707" s="735" t="s">
        <v>1176</v>
      </c>
      <c r="B707" s="735"/>
      <c r="C707" s="735"/>
      <c r="D707" s="735"/>
      <c r="E707" s="735" t="s">
        <v>1177</v>
      </c>
      <c r="F707" s="735"/>
      <c r="G707" s="735"/>
      <c r="H707" s="735"/>
      <c r="I707" s="735"/>
      <c r="J707" s="735" t="s">
        <v>1178</v>
      </c>
      <c r="K707" s="735"/>
      <c r="L707" s="735"/>
      <c r="M707" s="735"/>
      <c r="N707" s="735"/>
      <c r="O707" s="735" t="s">
        <v>1179</v>
      </c>
      <c r="P707" s="735"/>
      <c r="Q707" s="735"/>
      <c r="R707" s="735"/>
      <c r="S707" s="735"/>
      <c r="T707" s="735"/>
      <c r="U707" s="735"/>
      <c r="V707" s="735" t="s">
        <v>1180</v>
      </c>
      <c r="W707" s="735"/>
      <c r="X707" s="735"/>
      <c r="Y707" s="735"/>
      <c r="Z707" s="735"/>
      <c r="AA707" s="735"/>
      <c r="AB707" s="735" t="s">
        <v>1181</v>
      </c>
      <c r="AC707" s="735"/>
      <c r="AD707" s="735"/>
      <c r="AE707" s="735"/>
      <c r="AF707" s="735"/>
      <c r="AG707" s="735"/>
      <c r="AH707" s="200"/>
      <c r="AI707" s="205"/>
      <c r="AJ707" s="206"/>
      <c r="AK707" s="206"/>
      <c r="AL707" s="206"/>
      <c r="AM707" s="206"/>
    </row>
    <row r="708" spans="1:39" ht="60.75" customHeight="1">
      <c r="A708" s="730" t="str">
        <f>IF($AB$704="nie","Nie dotyczy"," ")</f>
        <v xml:space="preserve"> </v>
      </c>
      <c r="B708" s="730"/>
      <c r="C708" s="730"/>
      <c r="D708" s="730"/>
      <c r="E708" s="730" t="str">
        <f t="shared" ref="E708:E771" si="119">IF($A708="Nie dotyczy","Nie dotyczy"," ")</f>
        <v xml:space="preserve"> </v>
      </c>
      <c r="F708" s="730"/>
      <c r="G708" s="730"/>
      <c r="H708" s="730"/>
      <c r="I708" s="730"/>
      <c r="J708" s="730" t="str">
        <f t="shared" ref="J708:J771" si="120">IF($A708="Nie dotyczy","Nie dotyczy"," ")</f>
        <v xml:space="preserve"> </v>
      </c>
      <c r="K708" s="730"/>
      <c r="L708" s="730"/>
      <c r="M708" s="730"/>
      <c r="N708" s="730"/>
      <c r="O708" s="402" t="s">
        <v>75</v>
      </c>
      <c r="P708" s="730" t="str">
        <f t="shared" ref="P708" si="121">IF(A708="nie dotyczy","nie dotyczy"," ")</f>
        <v xml:space="preserve"> </v>
      </c>
      <c r="Q708" s="730"/>
      <c r="R708" s="730"/>
      <c r="S708" s="730"/>
      <c r="T708" s="730"/>
      <c r="U708" s="730"/>
      <c r="V708" s="730" t="str">
        <f t="shared" ref="V708:V771" si="122">IF($A708="Nie dotyczy","Nie dotyczy"," ")</f>
        <v xml:space="preserve"> </v>
      </c>
      <c r="W708" s="730"/>
      <c r="X708" s="730"/>
      <c r="Y708" s="730"/>
      <c r="Z708" s="730"/>
      <c r="AA708" s="730"/>
      <c r="AB708" s="730" t="str">
        <f t="shared" ref="AB708:AB771" si="123">IF($A708="Nie dotyczy","Nie dotyczy"," ")</f>
        <v xml:space="preserve"> </v>
      </c>
      <c r="AC708" s="730"/>
      <c r="AD708" s="730"/>
      <c r="AE708" s="730"/>
      <c r="AF708" s="730"/>
      <c r="AG708" s="730"/>
      <c r="AH708" s="731" t="s">
        <v>2118</v>
      </c>
      <c r="AI708" s="609"/>
      <c r="AJ708" s="590"/>
      <c r="AK708" s="590"/>
      <c r="AL708" s="590"/>
      <c r="AM708" s="590"/>
    </row>
    <row r="709" spans="1:39" ht="60.75" customHeight="1">
      <c r="A709" s="730"/>
      <c r="B709" s="730"/>
      <c r="C709" s="730"/>
      <c r="D709" s="730"/>
      <c r="E709" s="730"/>
      <c r="F709" s="730"/>
      <c r="G709" s="730"/>
      <c r="H709" s="730"/>
      <c r="I709" s="730"/>
      <c r="J709" s="730"/>
      <c r="K709" s="730"/>
      <c r="L709" s="730"/>
      <c r="M709" s="730"/>
      <c r="N709" s="730"/>
      <c r="O709" s="402" t="s">
        <v>76</v>
      </c>
      <c r="P709" s="730" t="str">
        <f t="shared" ref="P709" si="124">IF(A708="nie dotyczy","nie dotyczy"," ")</f>
        <v xml:space="preserve"> </v>
      </c>
      <c r="Q709" s="730"/>
      <c r="R709" s="730"/>
      <c r="S709" s="730"/>
      <c r="T709" s="730"/>
      <c r="U709" s="730"/>
      <c r="V709" s="730"/>
      <c r="W709" s="730"/>
      <c r="X709" s="730"/>
      <c r="Y709" s="730"/>
      <c r="Z709" s="730"/>
      <c r="AA709" s="730"/>
      <c r="AB709" s="730"/>
      <c r="AC709" s="730"/>
      <c r="AD709" s="730"/>
      <c r="AE709" s="730"/>
      <c r="AF709" s="730"/>
      <c r="AG709" s="730"/>
      <c r="AH709" s="731"/>
      <c r="AI709" s="609"/>
      <c r="AJ709" s="590"/>
      <c r="AK709" s="590"/>
      <c r="AL709" s="590"/>
      <c r="AM709" s="590"/>
    </row>
    <row r="710" spans="1:39" ht="60.75" customHeight="1">
      <c r="A710" s="730"/>
      <c r="B710" s="730"/>
      <c r="C710" s="730"/>
      <c r="D710" s="730"/>
      <c r="E710" s="730"/>
      <c r="F710" s="730"/>
      <c r="G710" s="730"/>
      <c r="H710" s="730"/>
      <c r="I710" s="730"/>
      <c r="J710" s="730"/>
      <c r="K710" s="730"/>
      <c r="L710" s="730"/>
      <c r="M710" s="730"/>
      <c r="N710" s="730"/>
      <c r="O710" s="402" t="s">
        <v>144</v>
      </c>
      <c r="P710" s="730" t="str">
        <f t="shared" ref="P710" si="125">IF(A708="nie dotyczy","nie dotyczy"," ")</f>
        <v xml:space="preserve"> </v>
      </c>
      <c r="Q710" s="730"/>
      <c r="R710" s="730"/>
      <c r="S710" s="730"/>
      <c r="T710" s="730"/>
      <c r="U710" s="730"/>
      <c r="V710" s="730"/>
      <c r="W710" s="730"/>
      <c r="X710" s="730"/>
      <c r="Y710" s="730"/>
      <c r="Z710" s="730"/>
      <c r="AA710" s="730"/>
      <c r="AB710" s="730"/>
      <c r="AC710" s="730"/>
      <c r="AD710" s="730"/>
      <c r="AE710" s="730"/>
      <c r="AF710" s="730"/>
      <c r="AG710" s="730"/>
      <c r="AH710" s="732" t="s">
        <v>1807</v>
      </c>
      <c r="AI710" s="609"/>
      <c r="AJ710" s="590"/>
      <c r="AK710" s="590"/>
      <c r="AL710" s="590"/>
      <c r="AM710" s="590"/>
    </row>
    <row r="711" spans="1:39" ht="60.75" customHeight="1">
      <c r="A711" s="730"/>
      <c r="B711" s="730"/>
      <c r="C711" s="730"/>
      <c r="D711" s="730"/>
      <c r="E711" s="730"/>
      <c r="F711" s="730"/>
      <c r="G711" s="730"/>
      <c r="H711" s="730"/>
      <c r="I711" s="730"/>
      <c r="J711" s="730"/>
      <c r="K711" s="730"/>
      <c r="L711" s="730"/>
      <c r="M711" s="730"/>
      <c r="N711" s="730"/>
      <c r="O711" s="402" t="s">
        <v>77</v>
      </c>
      <c r="P711" s="730" t="str">
        <f t="shared" ref="P711" si="126">IF(A708="nie dotyczy","nie dotyczy"," ")</f>
        <v xml:space="preserve"> </v>
      </c>
      <c r="Q711" s="730"/>
      <c r="R711" s="730"/>
      <c r="S711" s="730"/>
      <c r="T711" s="730"/>
      <c r="U711" s="730"/>
      <c r="V711" s="730"/>
      <c r="W711" s="730"/>
      <c r="X711" s="730"/>
      <c r="Y711" s="730"/>
      <c r="Z711" s="730"/>
      <c r="AA711" s="730"/>
      <c r="AB711" s="730"/>
      <c r="AC711" s="730"/>
      <c r="AD711" s="730"/>
      <c r="AE711" s="730"/>
      <c r="AF711" s="730"/>
      <c r="AG711" s="730"/>
      <c r="AH711" s="732"/>
      <c r="AI711" s="609"/>
      <c r="AJ711" s="590"/>
      <c r="AK711" s="590"/>
      <c r="AL711" s="590"/>
      <c r="AM711" s="590"/>
    </row>
    <row r="712" spans="1:39" ht="60.75" customHeight="1">
      <c r="A712" s="730"/>
      <c r="B712" s="730"/>
      <c r="C712" s="730"/>
      <c r="D712" s="730"/>
      <c r="E712" s="730"/>
      <c r="F712" s="730"/>
      <c r="G712" s="730"/>
      <c r="H712" s="730"/>
      <c r="I712" s="730"/>
      <c r="J712" s="730"/>
      <c r="K712" s="730"/>
      <c r="L712" s="730"/>
      <c r="M712" s="730"/>
      <c r="N712" s="730"/>
      <c r="O712" s="402" t="s">
        <v>65</v>
      </c>
      <c r="P712" s="730" t="str">
        <f t="shared" ref="P712" si="127">IF(A708="nie dotyczy","nie dotyczy"," ")</f>
        <v xml:space="preserve"> </v>
      </c>
      <c r="Q712" s="730"/>
      <c r="R712" s="730"/>
      <c r="S712" s="730"/>
      <c r="T712" s="730"/>
      <c r="U712" s="730"/>
      <c r="V712" s="730"/>
      <c r="W712" s="730"/>
      <c r="X712" s="730"/>
      <c r="Y712" s="730"/>
      <c r="Z712" s="730"/>
      <c r="AA712" s="730"/>
      <c r="AB712" s="730"/>
      <c r="AC712" s="730"/>
      <c r="AD712" s="730"/>
      <c r="AE712" s="730"/>
      <c r="AF712" s="730"/>
      <c r="AG712" s="730"/>
      <c r="AH712" s="732" t="s">
        <v>1808</v>
      </c>
      <c r="AI712" s="609"/>
      <c r="AJ712" s="590"/>
      <c r="AK712" s="590"/>
      <c r="AL712" s="590"/>
      <c r="AM712" s="590"/>
    </row>
    <row r="713" spans="1:39" ht="60.75" customHeight="1">
      <c r="A713" s="730"/>
      <c r="B713" s="730"/>
      <c r="C713" s="730"/>
      <c r="D713" s="730"/>
      <c r="E713" s="730"/>
      <c r="F713" s="730"/>
      <c r="G713" s="730"/>
      <c r="H713" s="730"/>
      <c r="I713" s="730"/>
      <c r="J713" s="730"/>
      <c r="K713" s="730"/>
      <c r="L713" s="730"/>
      <c r="M713" s="730"/>
      <c r="N713" s="730"/>
      <c r="O713" s="402" t="s">
        <v>64</v>
      </c>
      <c r="P713" s="730" t="str">
        <f t="shared" ref="P713" si="128">IF(A708="nie dotyczy","nie dotyczy"," ")</f>
        <v xml:space="preserve"> </v>
      </c>
      <c r="Q713" s="730"/>
      <c r="R713" s="730"/>
      <c r="S713" s="730"/>
      <c r="T713" s="730"/>
      <c r="U713" s="730"/>
      <c r="V713" s="730"/>
      <c r="W713" s="730"/>
      <c r="X713" s="730"/>
      <c r="Y713" s="730"/>
      <c r="Z713" s="730"/>
      <c r="AA713" s="730"/>
      <c r="AB713" s="730"/>
      <c r="AC713" s="730"/>
      <c r="AD713" s="730"/>
      <c r="AE713" s="730"/>
      <c r="AF713" s="730"/>
      <c r="AG713" s="730"/>
      <c r="AH713" s="732"/>
      <c r="AI713" s="609"/>
      <c r="AJ713" s="590"/>
      <c r="AK713" s="590"/>
      <c r="AL713" s="590"/>
      <c r="AM713" s="590"/>
    </row>
    <row r="714" spans="1:39" ht="60.75" customHeight="1">
      <c r="A714" s="730"/>
      <c r="B714" s="730"/>
      <c r="C714" s="730"/>
      <c r="D714" s="730"/>
      <c r="E714" s="730"/>
      <c r="F714" s="730"/>
      <c r="G714" s="730"/>
      <c r="H714" s="730"/>
      <c r="I714" s="730"/>
      <c r="J714" s="730"/>
      <c r="K714" s="730"/>
      <c r="L714" s="730"/>
      <c r="M714" s="730"/>
      <c r="N714" s="730"/>
      <c r="O714" s="402" t="s">
        <v>70</v>
      </c>
      <c r="P714" s="730" t="str">
        <f t="shared" ref="P714" si="129">IF(A708="nie dotyczy","nie dotyczy"," ")</f>
        <v xml:space="preserve"> </v>
      </c>
      <c r="Q714" s="730"/>
      <c r="R714" s="730"/>
      <c r="S714" s="730"/>
      <c r="T714" s="730"/>
      <c r="U714" s="730"/>
      <c r="V714" s="730"/>
      <c r="W714" s="730"/>
      <c r="X714" s="730"/>
      <c r="Y714" s="730"/>
      <c r="Z714" s="730"/>
      <c r="AA714" s="730"/>
      <c r="AB714" s="730"/>
      <c r="AC714" s="730"/>
      <c r="AD714" s="730"/>
      <c r="AE714" s="730"/>
      <c r="AF714" s="730"/>
      <c r="AG714" s="730"/>
      <c r="AH714" s="203"/>
      <c r="AI714" s="609"/>
      <c r="AJ714" s="590"/>
      <c r="AK714" s="590"/>
      <c r="AL714" s="590"/>
      <c r="AM714" s="590"/>
    </row>
    <row r="715" spans="1:39" s="158" customFormat="1" ht="60.75" customHeight="1">
      <c r="A715" s="730" t="str">
        <f t="shared" ref="A715" si="130">IF($AB$704="nie","Nie dotyczy"," ")</f>
        <v xml:space="preserve"> </v>
      </c>
      <c r="B715" s="730"/>
      <c r="C715" s="730"/>
      <c r="D715" s="730"/>
      <c r="E715" s="730" t="str">
        <f t="shared" si="119"/>
        <v xml:space="preserve"> </v>
      </c>
      <c r="F715" s="730"/>
      <c r="G715" s="730"/>
      <c r="H715" s="730"/>
      <c r="I715" s="730"/>
      <c r="J715" s="730" t="str">
        <f t="shared" si="120"/>
        <v xml:space="preserve"> </v>
      </c>
      <c r="K715" s="730"/>
      <c r="L715" s="730"/>
      <c r="M715" s="730"/>
      <c r="N715" s="730"/>
      <c r="O715" s="398" t="s">
        <v>75</v>
      </c>
      <c r="P715" s="730" t="str">
        <f t="shared" ref="P715" si="131">IF(A715="nie dotyczy","nie dotyczy"," ")</f>
        <v xml:space="preserve"> </v>
      </c>
      <c r="Q715" s="730"/>
      <c r="R715" s="730"/>
      <c r="S715" s="730"/>
      <c r="T715" s="730"/>
      <c r="U715" s="730"/>
      <c r="V715" s="730" t="str">
        <f t="shared" si="122"/>
        <v xml:space="preserve"> </v>
      </c>
      <c r="W715" s="730"/>
      <c r="X715" s="730"/>
      <c r="Y715" s="730"/>
      <c r="Z715" s="730"/>
      <c r="AA715" s="730"/>
      <c r="AB715" s="730" t="str">
        <f t="shared" si="123"/>
        <v xml:space="preserve"> </v>
      </c>
      <c r="AC715" s="730"/>
      <c r="AD715" s="730"/>
      <c r="AE715" s="730"/>
      <c r="AF715" s="730"/>
      <c r="AG715" s="730"/>
      <c r="AH715" s="203"/>
      <c r="AI715" s="609"/>
      <c r="AJ715" s="590"/>
      <c r="AK715" s="590"/>
      <c r="AL715" s="590"/>
      <c r="AM715" s="590"/>
    </row>
    <row r="716" spans="1:39" s="158" customFormat="1" ht="60.75" customHeight="1">
      <c r="A716" s="730"/>
      <c r="B716" s="730"/>
      <c r="C716" s="730"/>
      <c r="D716" s="730"/>
      <c r="E716" s="730"/>
      <c r="F716" s="730"/>
      <c r="G716" s="730"/>
      <c r="H716" s="730"/>
      <c r="I716" s="730"/>
      <c r="J716" s="730"/>
      <c r="K716" s="730"/>
      <c r="L716" s="730"/>
      <c r="M716" s="730"/>
      <c r="N716" s="730"/>
      <c r="O716" s="398" t="s">
        <v>76</v>
      </c>
      <c r="P716" s="730" t="str">
        <f t="shared" ref="P716" si="132">IF(A715="nie dotyczy","nie dotyczy"," ")</f>
        <v xml:space="preserve"> </v>
      </c>
      <c r="Q716" s="730"/>
      <c r="R716" s="730"/>
      <c r="S716" s="730"/>
      <c r="T716" s="730"/>
      <c r="U716" s="730"/>
      <c r="V716" s="730"/>
      <c r="W716" s="730"/>
      <c r="X716" s="730"/>
      <c r="Y716" s="730"/>
      <c r="Z716" s="730"/>
      <c r="AA716" s="730"/>
      <c r="AB716" s="730"/>
      <c r="AC716" s="730"/>
      <c r="AD716" s="730"/>
      <c r="AE716" s="730"/>
      <c r="AF716" s="730"/>
      <c r="AG716" s="730"/>
      <c r="AH716" s="203"/>
      <c r="AI716" s="609"/>
      <c r="AJ716" s="590"/>
      <c r="AK716" s="590"/>
      <c r="AL716" s="590"/>
      <c r="AM716" s="590"/>
    </row>
    <row r="717" spans="1:39" s="158" customFormat="1" ht="60.75" customHeight="1">
      <c r="A717" s="730"/>
      <c r="B717" s="730"/>
      <c r="C717" s="730"/>
      <c r="D717" s="730"/>
      <c r="E717" s="730"/>
      <c r="F717" s="730"/>
      <c r="G717" s="730"/>
      <c r="H717" s="730"/>
      <c r="I717" s="730"/>
      <c r="J717" s="730"/>
      <c r="K717" s="730"/>
      <c r="L717" s="730"/>
      <c r="M717" s="730"/>
      <c r="N717" s="730"/>
      <c r="O717" s="398" t="s">
        <v>144</v>
      </c>
      <c r="P717" s="730" t="str">
        <f t="shared" ref="P717" si="133">IF(A715="nie dotyczy","nie dotyczy"," ")</f>
        <v xml:space="preserve"> </v>
      </c>
      <c r="Q717" s="730"/>
      <c r="R717" s="730"/>
      <c r="S717" s="730"/>
      <c r="T717" s="730"/>
      <c r="U717" s="730"/>
      <c r="V717" s="730"/>
      <c r="W717" s="730"/>
      <c r="X717" s="730"/>
      <c r="Y717" s="730"/>
      <c r="Z717" s="730"/>
      <c r="AA717" s="730"/>
      <c r="AB717" s="730"/>
      <c r="AC717" s="730"/>
      <c r="AD717" s="730"/>
      <c r="AE717" s="730"/>
      <c r="AF717" s="730"/>
      <c r="AG717" s="730"/>
      <c r="AH717" s="203"/>
      <c r="AI717" s="609"/>
      <c r="AJ717" s="590"/>
      <c r="AK717" s="590"/>
      <c r="AL717" s="590"/>
      <c r="AM717" s="590"/>
    </row>
    <row r="718" spans="1:39" s="158" customFormat="1" ht="60.75" customHeight="1">
      <c r="A718" s="730"/>
      <c r="B718" s="730"/>
      <c r="C718" s="730"/>
      <c r="D718" s="730"/>
      <c r="E718" s="730"/>
      <c r="F718" s="730"/>
      <c r="G718" s="730"/>
      <c r="H718" s="730"/>
      <c r="I718" s="730"/>
      <c r="J718" s="730"/>
      <c r="K718" s="730"/>
      <c r="L718" s="730"/>
      <c r="M718" s="730"/>
      <c r="N718" s="730"/>
      <c r="O718" s="398" t="s">
        <v>77</v>
      </c>
      <c r="P718" s="730" t="str">
        <f t="shared" ref="P718" si="134">IF(A715="nie dotyczy","nie dotyczy"," ")</f>
        <v xml:space="preserve"> </v>
      </c>
      <c r="Q718" s="730"/>
      <c r="R718" s="730"/>
      <c r="S718" s="730"/>
      <c r="T718" s="730"/>
      <c r="U718" s="730"/>
      <c r="V718" s="730"/>
      <c r="W718" s="730"/>
      <c r="X718" s="730"/>
      <c r="Y718" s="730"/>
      <c r="Z718" s="730"/>
      <c r="AA718" s="730"/>
      <c r="AB718" s="730"/>
      <c r="AC718" s="730"/>
      <c r="AD718" s="730"/>
      <c r="AE718" s="730"/>
      <c r="AF718" s="730"/>
      <c r="AG718" s="730"/>
      <c r="AH718" s="203"/>
      <c r="AI718" s="609"/>
      <c r="AJ718" s="590"/>
      <c r="AK718" s="590"/>
      <c r="AL718" s="590"/>
      <c r="AM718" s="590"/>
    </row>
    <row r="719" spans="1:39" s="158" customFormat="1" ht="60.75" customHeight="1">
      <c r="A719" s="730"/>
      <c r="B719" s="730"/>
      <c r="C719" s="730"/>
      <c r="D719" s="730"/>
      <c r="E719" s="730"/>
      <c r="F719" s="730"/>
      <c r="G719" s="730"/>
      <c r="H719" s="730"/>
      <c r="I719" s="730"/>
      <c r="J719" s="730"/>
      <c r="K719" s="730"/>
      <c r="L719" s="730"/>
      <c r="M719" s="730"/>
      <c r="N719" s="730"/>
      <c r="O719" s="398" t="s">
        <v>65</v>
      </c>
      <c r="P719" s="730" t="str">
        <f t="shared" ref="P719" si="135">IF(A715="nie dotyczy","nie dotyczy"," ")</f>
        <v xml:space="preserve"> </v>
      </c>
      <c r="Q719" s="730"/>
      <c r="R719" s="730"/>
      <c r="S719" s="730"/>
      <c r="T719" s="730"/>
      <c r="U719" s="730"/>
      <c r="V719" s="730"/>
      <c r="W719" s="730"/>
      <c r="X719" s="730"/>
      <c r="Y719" s="730"/>
      <c r="Z719" s="730"/>
      <c r="AA719" s="730"/>
      <c r="AB719" s="730"/>
      <c r="AC719" s="730"/>
      <c r="AD719" s="730"/>
      <c r="AE719" s="730"/>
      <c r="AF719" s="730"/>
      <c r="AG719" s="730"/>
      <c r="AH719" s="203"/>
      <c r="AI719" s="609"/>
      <c r="AJ719" s="590"/>
      <c r="AK719" s="590"/>
      <c r="AL719" s="590"/>
      <c r="AM719" s="590"/>
    </row>
    <row r="720" spans="1:39" s="158" customFormat="1" ht="60.75" customHeight="1">
      <c r="A720" s="730"/>
      <c r="B720" s="730"/>
      <c r="C720" s="730"/>
      <c r="D720" s="730"/>
      <c r="E720" s="730"/>
      <c r="F720" s="730"/>
      <c r="G720" s="730"/>
      <c r="H720" s="730"/>
      <c r="I720" s="730"/>
      <c r="J720" s="730"/>
      <c r="K720" s="730"/>
      <c r="L720" s="730"/>
      <c r="M720" s="730"/>
      <c r="N720" s="730"/>
      <c r="O720" s="398" t="s">
        <v>64</v>
      </c>
      <c r="P720" s="730" t="str">
        <f t="shared" ref="P720" si="136">IF(A715="nie dotyczy","nie dotyczy"," ")</f>
        <v xml:space="preserve"> </v>
      </c>
      <c r="Q720" s="730"/>
      <c r="R720" s="730"/>
      <c r="S720" s="730"/>
      <c r="T720" s="730"/>
      <c r="U720" s="730"/>
      <c r="V720" s="730"/>
      <c r="W720" s="730"/>
      <c r="X720" s="730"/>
      <c r="Y720" s="730"/>
      <c r="Z720" s="730"/>
      <c r="AA720" s="730"/>
      <c r="AB720" s="730"/>
      <c r="AC720" s="730"/>
      <c r="AD720" s="730"/>
      <c r="AE720" s="730"/>
      <c r="AF720" s="730"/>
      <c r="AG720" s="730"/>
      <c r="AH720" s="203"/>
      <c r="AI720" s="609"/>
      <c r="AJ720" s="590"/>
      <c r="AK720" s="590"/>
      <c r="AL720" s="590"/>
      <c r="AM720" s="590"/>
    </row>
    <row r="721" spans="1:39" s="158" customFormat="1" ht="60.75" customHeight="1">
      <c r="A721" s="730"/>
      <c r="B721" s="730"/>
      <c r="C721" s="730"/>
      <c r="D721" s="730"/>
      <c r="E721" s="730"/>
      <c r="F721" s="730"/>
      <c r="G721" s="730"/>
      <c r="H721" s="730"/>
      <c r="I721" s="730"/>
      <c r="J721" s="730"/>
      <c r="K721" s="730"/>
      <c r="L721" s="730"/>
      <c r="M721" s="730"/>
      <c r="N721" s="730"/>
      <c r="O721" s="398" t="s">
        <v>70</v>
      </c>
      <c r="P721" s="730" t="str">
        <f t="shared" ref="P721" si="137">IF(A715="nie dotyczy","nie dotyczy"," ")</f>
        <v xml:space="preserve"> </v>
      </c>
      <c r="Q721" s="730"/>
      <c r="R721" s="730"/>
      <c r="S721" s="730"/>
      <c r="T721" s="730"/>
      <c r="U721" s="730"/>
      <c r="V721" s="730"/>
      <c r="W721" s="730"/>
      <c r="X721" s="730"/>
      <c r="Y721" s="730"/>
      <c r="Z721" s="730"/>
      <c r="AA721" s="730"/>
      <c r="AB721" s="730"/>
      <c r="AC721" s="730"/>
      <c r="AD721" s="730"/>
      <c r="AE721" s="730"/>
      <c r="AF721" s="730"/>
      <c r="AG721" s="730"/>
      <c r="AH721" s="203"/>
      <c r="AI721" s="609"/>
      <c r="AJ721" s="590"/>
      <c r="AK721" s="590"/>
      <c r="AL721" s="590"/>
      <c r="AM721" s="590"/>
    </row>
    <row r="722" spans="1:39" s="158" customFormat="1" ht="60.75" customHeight="1">
      <c r="A722" s="730" t="str">
        <f t="shared" ref="A722" si="138">IF($AB$704="nie","Nie dotyczy"," ")</f>
        <v xml:space="preserve"> </v>
      </c>
      <c r="B722" s="730"/>
      <c r="C722" s="730"/>
      <c r="D722" s="730"/>
      <c r="E722" s="730" t="str">
        <f t="shared" si="119"/>
        <v xml:space="preserve"> </v>
      </c>
      <c r="F722" s="730"/>
      <c r="G722" s="730"/>
      <c r="H722" s="730"/>
      <c r="I722" s="730"/>
      <c r="J722" s="730" t="str">
        <f t="shared" si="120"/>
        <v xml:space="preserve"> </v>
      </c>
      <c r="K722" s="730"/>
      <c r="L722" s="730"/>
      <c r="M722" s="730"/>
      <c r="N722" s="730"/>
      <c r="O722" s="398" t="s">
        <v>75</v>
      </c>
      <c r="P722" s="730" t="str">
        <f t="shared" ref="P722" si="139">IF(A722="nie dotyczy","nie dotyczy"," ")</f>
        <v xml:space="preserve"> </v>
      </c>
      <c r="Q722" s="730"/>
      <c r="R722" s="730"/>
      <c r="S722" s="730"/>
      <c r="T722" s="730"/>
      <c r="U722" s="730"/>
      <c r="V722" s="730" t="str">
        <f t="shared" si="122"/>
        <v xml:space="preserve"> </v>
      </c>
      <c r="W722" s="730"/>
      <c r="X722" s="730"/>
      <c r="Y722" s="730"/>
      <c r="Z722" s="730"/>
      <c r="AA722" s="730"/>
      <c r="AB722" s="730" t="str">
        <f t="shared" si="123"/>
        <v xml:space="preserve"> </v>
      </c>
      <c r="AC722" s="730"/>
      <c r="AD722" s="730"/>
      <c r="AE722" s="730"/>
      <c r="AF722" s="730"/>
      <c r="AG722" s="730"/>
      <c r="AH722" s="203"/>
      <c r="AI722" s="609"/>
      <c r="AJ722" s="590"/>
      <c r="AK722" s="590"/>
      <c r="AL722" s="590"/>
      <c r="AM722" s="590"/>
    </row>
    <row r="723" spans="1:39" s="158" customFormat="1" ht="60.75" customHeight="1">
      <c r="A723" s="730"/>
      <c r="B723" s="730"/>
      <c r="C723" s="730"/>
      <c r="D723" s="730"/>
      <c r="E723" s="730"/>
      <c r="F723" s="730"/>
      <c r="G723" s="730"/>
      <c r="H723" s="730"/>
      <c r="I723" s="730"/>
      <c r="J723" s="730"/>
      <c r="K723" s="730"/>
      <c r="L723" s="730"/>
      <c r="M723" s="730"/>
      <c r="N723" s="730"/>
      <c r="O723" s="398" t="s">
        <v>76</v>
      </c>
      <c r="P723" s="730" t="str">
        <f t="shared" ref="P723" si="140">IF(A722="nie dotyczy","nie dotyczy"," ")</f>
        <v xml:space="preserve"> </v>
      </c>
      <c r="Q723" s="730"/>
      <c r="R723" s="730"/>
      <c r="S723" s="730"/>
      <c r="T723" s="730"/>
      <c r="U723" s="730"/>
      <c r="V723" s="730"/>
      <c r="W723" s="730"/>
      <c r="X723" s="730"/>
      <c r="Y723" s="730"/>
      <c r="Z723" s="730"/>
      <c r="AA723" s="730"/>
      <c r="AB723" s="730"/>
      <c r="AC723" s="730"/>
      <c r="AD723" s="730"/>
      <c r="AE723" s="730"/>
      <c r="AF723" s="730"/>
      <c r="AG723" s="730"/>
      <c r="AH723" s="203"/>
      <c r="AI723" s="609"/>
      <c r="AJ723" s="590"/>
      <c r="AK723" s="590"/>
      <c r="AL723" s="590"/>
      <c r="AM723" s="590"/>
    </row>
    <row r="724" spans="1:39" s="158" customFormat="1" ht="60.75" customHeight="1">
      <c r="A724" s="730"/>
      <c r="B724" s="730"/>
      <c r="C724" s="730"/>
      <c r="D724" s="730"/>
      <c r="E724" s="730"/>
      <c r="F724" s="730"/>
      <c r="G724" s="730"/>
      <c r="H724" s="730"/>
      <c r="I724" s="730"/>
      <c r="J724" s="730"/>
      <c r="K724" s="730"/>
      <c r="L724" s="730"/>
      <c r="M724" s="730"/>
      <c r="N724" s="730"/>
      <c r="O724" s="398" t="s">
        <v>144</v>
      </c>
      <c r="P724" s="730" t="str">
        <f t="shared" ref="P724" si="141">IF(A722="nie dotyczy","nie dotyczy"," ")</f>
        <v xml:space="preserve"> </v>
      </c>
      <c r="Q724" s="730"/>
      <c r="R724" s="730"/>
      <c r="S724" s="730"/>
      <c r="T724" s="730"/>
      <c r="U724" s="730"/>
      <c r="V724" s="730"/>
      <c r="W724" s="730"/>
      <c r="X724" s="730"/>
      <c r="Y724" s="730"/>
      <c r="Z724" s="730"/>
      <c r="AA724" s="730"/>
      <c r="AB724" s="730"/>
      <c r="AC724" s="730"/>
      <c r="AD724" s="730"/>
      <c r="AE724" s="730"/>
      <c r="AF724" s="730"/>
      <c r="AG724" s="730"/>
      <c r="AH724" s="203"/>
      <c r="AI724" s="609"/>
      <c r="AJ724" s="590"/>
      <c r="AK724" s="590"/>
      <c r="AL724" s="590"/>
      <c r="AM724" s="590"/>
    </row>
    <row r="725" spans="1:39" s="158" customFormat="1" ht="60.75" customHeight="1">
      <c r="A725" s="730"/>
      <c r="B725" s="730"/>
      <c r="C725" s="730"/>
      <c r="D725" s="730"/>
      <c r="E725" s="730"/>
      <c r="F725" s="730"/>
      <c r="G725" s="730"/>
      <c r="H725" s="730"/>
      <c r="I725" s="730"/>
      <c r="J725" s="730"/>
      <c r="K725" s="730"/>
      <c r="L725" s="730"/>
      <c r="M725" s="730"/>
      <c r="N725" s="730"/>
      <c r="O725" s="398" t="s">
        <v>77</v>
      </c>
      <c r="P725" s="730" t="str">
        <f t="shared" ref="P725" si="142">IF(A722="nie dotyczy","nie dotyczy"," ")</f>
        <v xml:space="preserve"> </v>
      </c>
      <c r="Q725" s="730"/>
      <c r="R725" s="730"/>
      <c r="S725" s="730"/>
      <c r="T725" s="730"/>
      <c r="U725" s="730"/>
      <c r="V725" s="730"/>
      <c r="W725" s="730"/>
      <c r="X725" s="730"/>
      <c r="Y725" s="730"/>
      <c r="Z725" s="730"/>
      <c r="AA725" s="730"/>
      <c r="AB725" s="730"/>
      <c r="AC725" s="730"/>
      <c r="AD725" s="730"/>
      <c r="AE725" s="730"/>
      <c r="AF725" s="730"/>
      <c r="AG725" s="730"/>
      <c r="AH725" s="203"/>
      <c r="AI725" s="609"/>
      <c r="AJ725" s="590"/>
      <c r="AK725" s="590"/>
      <c r="AL725" s="590"/>
      <c r="AM725" s="590"/>
    </row>
    <row r="726" spans="1:39" s="158" customFormat="1" ht="60.75" customHeight="1">
      <c r="A726" s="730"/>
      <c r="B726" s="730"/>
      <c r="C726" s="730"/>
      <c r="D726" s="730"/>
      <c r="E726" s="730"/>
      <c r="F726" s="730"/>
      <c r="G726" s="730"/>
      <c r="H726" s="730"/>
      <c r="I726" s="730"/>
      <c r="J726" s="730"/>
      <c r="K726" s="730"/>
      <c r="L726" s="730"/>
      <c r="M726" s="730"/>
      <c r="N726" s="730"/>
      <c r="O726" s="398" t="s">
        <v>65</v>
      </c>
      <c r="P726" s="730" t="str">
        <f t="shared" ref="P726" si="143">IF(A722="nie dotyczy","nie dotyczy"," ")</f>
        <v xml:space="preserve"> </v>
      </c>
      <c r="Q726" s="730"/>
      <c r="R726" s="730"/>
      <c r="S726" s="730"/>
      <c r="T726" s="730"/>
      <c r="U726" s="730"/>
      <c r="V726" s="730"/>
      <c r="W726" s="730"/>
      <c r="X726" s="730"/>
      <c r="Y726" s="730"/>
      <c r="Z726" s="730"/>
      <c r="AA726" s="730"/>
      <c r="AB726" s="730"/>
      <c r="AC726" s="730"/>
      <c r="AD726" s="730"/>
      <c r="AE726" s="730"/>
      <c r="AF726" s="730"/>
      <c r="AG726" s="730"/>
      <c r="AH726" s="203"/>
      <c r="AI726" s="609"/>
      <c r="AJ726" s="590"/>
      <c r="AK726" s="590"/>
      <c r="AL726" s="590"/>
      <c r="AM726" s="590"/>
    </row>
    <row r="727" spans="1:39" s="158" customFormat="1" ht="60.75" customHeight="1">
      <c r="A727" s="730"/>
      <c r="B727" s="730"/>
      <c r="C727" s="730"/>
      <c r="D727" s="730"/>
      <c r="E727" s="730"/>
      <c r="F727" s="730"/>
      <c r="G727" s="730"/>
      <c r="H727" s="730"/>
      <c r="I727" s="730"/>
      <c r="J727" s="730"/>
      <c r="K727" s="730"/>
      <c r="L727" s="730"/>
      <c r="M727" s="730"/>
      <c r="N727" s="730"/>
      <c r="O727" s="398" t="s">
        <v>64</v>
      </c>
      <c r="P727" s="730" t="str">
        <f t="shared" ref="P727" si="144">IF(A722="nie dotyczy","nie dotyczy"," ")</f>
        <v xml:space="preserve"> </v>
      </c>
      <c r="Q727" s="730"/>
      <c r="R727" s="730"/>
      <c r="S727" s="730"/>
      <c r="T727" s="730"/>
      <c r="U727" s="730"/>
      <c r="V727" s="730"/>
      <c r="W727" s="730"/>
      <c r="X727" s="730"/>
      <c r="Y727" s="730"/>
      <c r="Z727" s="730"/>
      <c r="AA727" s="730"/>
      <c r="AB727" s="730"/>
      <c r="AC727" s="730"/>
      <c r="AD727" s="730"/>
      <c r="AE727" s="730"/>
      <c r="AF727" s="730"/>
      <c r="AG727" s="730"/>
      <c r="AH727" s="203"/>
      <c r="AI727" s="609"/>
      <c r="AJ727" s="590"/>
      <c r="AK727" s="590"/>
      <c r="AL727" s="590"/>
      <c r="AM727" s="590"/>
    </row>
    <row r="728" spans="1:39" s="158" customFormat="1" ht="60.75" customHeight="1">
      <c r="A728" s="730"/>
      <c r="B728" s="730"/>
      <c r="C728" s="730"/>
      <c r="D728" s="730"/>
      <c r="E728" s="730"/>
      <c r="F728" s="730"/>
      <c r="G728" s="730"/>
      <c r="H728" s="730"/>
      <c r="I728" s="730"/>
      <c r="J728" s="730"/>
      <c r="K728" s="730"/>
      <c r="L728" s="730"/>
      <c r="M728" s="730"/>
      <c r="N728" s="730"/>
      <c r="O728" s="398" t="s">
        <v>70</v>
      </c>
      <c r="P728" s="730" t="str">
        <f t="shared" ref="P728" si="145">IF(A722="nie dotyczy","nie dotyczy"," ")</f>
        <v xml:space="preserve"> </v>
      </c>
      <c r="Q728" s="730"/>
      <c r="R728" s="730"/>
      <c r="S728" s="730"/>
      <c r="T728" s="730"/>
      <c r="U728" s="730"/>
      <c r="V728" s="730"/>
      <c r="W728" s="730"/>
      <c r="X728" s="730"/>
      <c r="Y728" s="730"/>
      <c r="Z728" s="730"/>
      <c r="AA728" s="730"/>
      <c r="AB728" s="730"/>
      <c r="AC728" s="730"/>
      <c r="AD728" s="730"/>
      <c r="AE728" s="730"/>
      <c r="AF728" s="730"/>
      <c r="AG728" s="730"/>
      <c r="AH728" s="203"/>
      <c r="AI728" s="609"/>
      <c r="AJ728" s="590"/>
      <c r="AK728" s="590"/>
      <c r="AL728" s="590"/>
      <c r="AM728" s="590"/>
    </row>
    <row r="729" spans="1:39" s="158" customFormat="1" ht="60.75" customHeight="1">
      <c r="A729" s="730" t="str">
        <f t="shared" ref="A729" si="146">IF($AB$704="nie","Nie dotyczy"," ")</f>
        <v xml:space="preserve"> </v>
      </c>
      <c r="B729" s="730"/>
      <c r="C729" s="730"/>
      <c r="D729" s="730"/>
      <c r="E729" s="730" t="str">
        <f t="shared" si="119"/>
        <v xml:space="preserve"> </v>
      </c>
      <c r="F729" s="730"/>
      <c r="G729" s="730"/>
      <c r="H729" s="730"/>
      <c r="I729" s="730"/>
      <c r="J729" s="730" t="str">
        <f t="shared" si="120"/>
        <v xml:space="preserve"> </v>
      </c>
      <c r="K729" s="730"/>
      <c r="L729" s="730"/>
      <c r="M729" s="730"/>
      <c r="N729" s="730"/>
      <c r="O729" s="398" t="s">
        <v>75</v>
      </c>
      <c r="P729" s="730" t="str">
        <f t="shared" ref="P729" si="147">IF(A729="nie dotyczy","nie dotyczy"," ")</f>
        <v xml:space="preserve"> </v>
      </c>
      <c r="Q729" s="730"/>
      <c r="R729" s="730"/>
      <c r="S729" s="730"/>
      <c r="T729" s="730"/>
      <c r="U729" s="730"/>
      <c r="V729" s="730" t="str">
        <f t="shared" si="122"/>
        <v xml:space="preserve"> </v>
      </c>
      <c r="W729" s="730"/>
      <c r="X729" s="730"/>
      <c r="Y729" s="730"/>
      <c r="Z729" s="730"/>
      <c r="AA729" s="730"/>
      <c r="AB729" s="730" t="str">
        <f t="shared" si="123"/>
        <v xml:space="preserve"> </v>
      </c>
      <c r="AC729" s="730"/>
      <c r="AD729" s="730"/>
      <c r="AE729" s="730"/>
      <c r="AF729" s="730"/>
      <c r="AG729" s="730"/>
      <c r="AH729" s="203"/>
      <c r="AI729" s="609"/>
      <c r="AJ729" s="590"/>
      <c r="AK729" s="590"/>
      <c r="AL729" s="590"/>
      <c r="AM729" s="590"/>
    </row>
    <row r="730" spans="1:39" s="158" customFormat="1" ht="60.75" customHeight="1">
      <c r="A730" s="730"/>
      <c r="B730" s="730"/>
      <c r="C730" s="730"/>
      <c r="D730" s="730"/>
      <c r="E730" s="730"/>
      <c r="F730" s="730"/>
      <c r="G730" s="730"/>
      <c r="H730" s="730"/>
      <c r="I730" s="730"/>
      <c r="J730" s="730"/>
      <c r="K730" s="730"/>
      <c r="L730" s="730"/>
      <c r="M730" s="730"/>
      <c r="N730" s="730"/>
      <c r="O730" s="398" t="s">
        <v>76</v>
      </c>
      <c r="P730" s="730" t="str">
        <f t="shared" ref="P730" si="148">IF(A729="nie dotyczy","nie dotyczy"," ")</f>
        <v xml:space="preserve"> </v>
      </c>
      <c r="Q730" s="730"/>
      <c r="R730" s="730"/>
      <c r="S730" s="730"/>
      <c r="T730" s="730"/>
      <c r="U730" s="730"/>
      <c r="V730" s="730"/>
      <c r="W730" s="730"/>
      <c r="X730" s="730"/>
      <c r="Y730" s="730"/>
      <c r="Z730" s="730"/>
      <c r="AA730" s="730"/>
      <c r="AB730" s="730"/>
      <c r="AC730" s="730"/>
      <c r="AD730" s="730"/>
      <c r="AE730" s="730"/>
      <c r="AF730" s="730"/>
      <c r="AG730" s="730"/>
      <c r="AH730" s="203"/>
      <c r="AI730" s="609"/>
      <c r="AJ730" s="590"/>
      <c r="AK730" s="590"/>
      <c r="AL730" s="590"/>
      <c r="AM730" s="590"/>
    </row>
    <row r="731" spans="1:39" s="158" customFormat="1" ht="60.75" customHeight="1">
      <c r="A731" s="730"/>
      <c r="B731" s="730"/>
      <c r="C731" s="730"/>
      <c r="D731" s="730"/>
      <c r="E731" s="730"/>
      <c r="F731" s="730"/>
      <c r="G731" s="730"/>
      <c r="H731" s="730"/>
      <c r="I731" s="730"/>
      <c r="J731" s="730"/>
      <c r="K731" s="730"/>
      <c r="L731" s="730"/>
      <c r="M731" s="730"/>
      <c r="N731" s="730"/>
      <c r="O731" s="398" t="s">
        <v>144</v>
      </c>
      <c r="P731" s="730" t="str">
        <f t="shared" ref="P731" si="149">IF(A729="nie dotyczy","nie dotyczy"," ")</f>
        <v xml:space="preserve"> </v>
      </c>
      <c r="Q731" s="730"/>
      <c r="R731" s="730"/>
      <c r="S731" s="730"/>
      <c r="T731" s="730"/>
      <c r="U731" s="730"/>
      <c r="V731" s="730"/>
      <c r="W731" s="730"/>
      <c r="X731" s="730"/>
      <c r="Y731" s="730"/>
      <c r="Z731" s="730"/>
      <c r="AA731" s="730"/>
      <c r="AB731" s="730"/>
      <c r="AC731" s="730"/>
      <c r="AD731" s="730"/>
      <c r="AE731" s="730"/>
      <c r="AF731" s="730"/>
      <c r="AG731" s="730"/>
      <c r="AH731" s="203"/>
      <c r="AI731" s="609"/>
      <c r="AJ731" s="590"/>
      <c r="AK731" s="590"/>
      <c r="AL731" s="590"/>
      <c r="AM731" s="590"/>
    </row>
    <row r="732" spans="1:39" s="158" customFormat="1" ht="60.75" customHeight="1">
      <c r="A732" s="730"/>
      <c r="B732" s="730"/>
      <c r="C732" s="730"/>
      <c r="D732" s="730"/>
      <c r="E732" s="730"/>
      <c r="F732" s="730"/>
      <c r="G732" s="730"/>
      <c r="H732" s="730"/>
      <c r="I732" s="730"/>
      <c r="J732" s="730"/>
      <c r="K732" s="730"/>
      <c r="L732" s="730"/>
      <c r="M732" s="730"/>
      <c r="N732" s="730"/>
      <c r="O732" s="398" t="s">
        <v>77</v>
      </c>
      <c r="P732" s="730" t="str">
        <f t="shared" ref="P732" si="150">IF(A729="nie dotyczy","nie dotyczy"," ")</f>
        <v xml:space="preserve"> </v>
      </c>
      <c r="Q732" s="730"/>
      <c r="R732" s="730"/>
      <c r="S732" s="730"/>
      <c r="T732" s="730"/>
      <c r="U732" s="730"/>
      <c r="V732" s="730"/>
      <c r="W732" s="730"/>
      <c r="X732" s="730"/>
      <c r="Y732" s="730"/>
      <c r="Z732" s="730"/>
      <c r="AA732" s="730"/>
      <c r="AB732" s="730"/>
      <c r="AC732" s="730"/>
      <c r="AD732" s="730"/>
      <c r="AE732" s="730"/>
      <c r="AF732" s="730"/>
      <c r="AG732" s="730"/>
      <c r="AH732" s="203"/>
      <c r="AI732" s="609"/>
      <c r="AJ732" s="590"/>
      <c r="AK732" s="590"/>
      <c r="AL732" s="590"/>
      <c r="AM732" s="590"/>
    </row>
    <row r="733" spans="1:39" s="158" customFormat="1" ht="60.75" customHeight="1">
      <c r="A733" s="730"/>
      <c r="B733" s="730"/>
      <c r="C733" s="730"/>
      <c r="D733" s="730"/>
      <c r="E733" s="730"/>
      <c r="F733" s="730"/>
      <c r="G733" s="730"/>
      <c r="H733" s="730"/>
      <c r="I733" s="730"/>
      <c r="J733" s="730"/>
      <c r="K733" s="730"/>
      <c r="L733" s="730"/>
      <c r="M733" s="730"/>
      <c r="N733" s="730"/>
      <c r="O733" s="398" t="s">
        <v>65</v>
      </c>
      <c r="P733" s="730" t="str">
        <f t="shared" ref="P733" si="151">IF(A729="nie dotyczy","nie dotyczy"," ")</f>
        <v xml:space="preserve"> </v>
      </c>
      <c r="Q733" s="730"/>
      <c r="R733" s="730"/>
      <c r="S733" s="730"/>
      <c r="T733" s="730"/>
      <c r="U733" s="730"/>
      <c r="V733" s="730"/>
      <c r="W733" s="730"/>
      <c r="X733" s="730"/>
      <c r="Y733" s="730"/>
      <c r="Z733" s="730"/>
      <c r="AA733" s="730"/>
      <c r="AB733" s="730"/>
      <c r="AC733" s="730"/>
      <c r="AD733" s="730"/>
      <c r="AE733" s="730"/>
      <c r="AF733" s="730"/>
      <c r="AG733" s="730"/>
      <c r="AH733" s="203"/>
      <c r="AI733" s="609"/>
      <c r="AJ733" s="590"/>
      <c r="AK733" s="590"/>
      <c r="AL733" s="590"/>
      <c r="AM733" s="590"/>
    </row>
    <row r="734" spans="1:39" s="158" customFormat="1" ht="60.75" customHeight="1">
      <c r="A734" s="730"/>
      <c r="B734" s="730"/>
      <c r="C734" s="730"/>
      <c r="D734" s="730"/>
      <c r="E734" s="730"/>
      <c r="F734" s="730"/>
      <c r="G734" s="730"/>
      <c r="H734" s="730"/>
      <c r="I734" s="730"/>
      <c r="J734" s="730"/>
      <c r="K734" s="730"/>
      <c r="L734" s="730"/>
      <c r="M734" s="730"/>
      <c r="N734" s="730"/>
      <c r="O734" s="398" t="s">
        <v>64</v>
      </c>
      <c r="P734" s="730" t="str">
        <f t="shared" ref="P734" si="152">IF(A729="nie dotyczy","nie dotyczy"," ")</f>
        <v xml:space="preserve"> </v>
      </c>
      <c r="Q734" s="730"/>
      <c r="R734" s="730"/>
      <c r="S734" s="730"/>
      <c r="T734" s="730"/>
      <c r="U734" s="730"/>
      <c r="V734" s="730"/>
      <c r="W734" s="730"/>
      <c r="X734" s="730"/>
      <c r="Y734" s="730"/>
      <c r="Z734" s="730"/>
      <c r="AA734" s="730"/>
      <c r="AB734" s="730"/>
      <c r="AC734" s="730"/>
      <c r="AD734" s="730"/>
      <c r="AE734" s="730"/>
      <c r="AF734" s="730"/>
      <c r="AG734" s="730"/>
      <c r="AH734" s="203"/>
      <c r="AI734" s="609"/>
      <c r="AJ734" s="590"/>
      <c r="AK734" s="590"/>
      <c r="AL734" s="590"/>
      <c r="AM734" s="590"/>
    </row>
    <row r="735" spans="1:39" s="158" customFormat="1" ht="60.75" customHeight="1">
      <c r="A735" s="730"/>
      <c r="B735" s="730"/>
      <c r="C735" s="730"/>
      <c r="D735" s="730"/>
      <c r="E735" s="730"/>
      <c r="F735" s="730"/>
      <c r="G735" s="730"/>
      <c r="H735" s="730"/>
      <c r="I735" s="730"/>
      <c r="J735" s="730"/>
      <c r="K735" s="730"/>
      <c r="L735" s="730"/>
      <c r="M735" s="730"/>
      <c r="N735" s="730"/>
      <c r="O735" s="398" t="s">
        <v>70</v>
      </c>
      <c r="P735" s="730" t="str">
        <f t="shared" ref="P735" si="153">IF(A729="nie dotyczy","nie dotyczy"," ")</f>
        <v xml:space="preserve"> </v>
      </c>
      <c r="Q735" s="730"/>
      <c r="R735" s="730"/>
      <c r="S735" s="730"/>
      <c r="T735" s="730"/>
      <c r="U735" s="730"/>
      <c r="V735" s="730"/>
      <c r="W735" s="730"/>
      <c r="X735" s="730"/>
      <c r="Y735" s="730"/>
      <c r="Z735" s="730"/>
      <c r="AA735" s="730"/>
      <c r="AB735" s="730"/>
      <c r="AC735" s="730"/>
      <c r="AD735" s="730"/>
      <c r="AE735" s="730"/>
      <c r="AF735" s="730"/>
      <c r="AG735" s="730"/>
      <c r="AH735" s="203"/>
      <c r="AI735" s="609"/>
      <c r="AJ735" s="590"/>
      <c r="AK735" s="590"/>
      <c r="AL735" s="590"/>
      <c r="AM735" s="590"/>
    </row>
    <row r="736" spans="1:39" s="158" customFormat="1" ht="60.75" customHeight="1">
      <c r="A736" s="730" t="str">
        <f t="shared" ref="A736" si="154">IF($AB$704="nie","Nie dotyczy"," ")</f>
        <v xml:space="preserve"> </v>
      </c>
      <c r="B736" s="730"/>
      <c r="C736" s="730"/>
      <c r="D736" s="730"/>
      <c r="E736" s="730" t="str">
        <f t="shared" si="119"/>
        <v xml:space="preserve"> </v>
      </c>
      <c r="F736" s="730"/>
      <c r="G736" s="730"/>
      <c r="H736" s="730"/>
      <c r="I736" s="730"/>
      <c r="J736" s="730" t="str">
        <f t="shared" si="120"/>
        <v xml:space="preserve"> </v>
      </c>
      <c r="K736" s="730"/>
      <c r="L736" s="730"/>
      <c r="M736" s="730"/>
      <c r="N736" s="730"/>
      <c r="O736" s="398" t="s">
        <v>75</v>
      </c>
      <c r="P736" s="730" t="str">
        <f t="shared" ref="P736" si="155">IF(A736="nie dotyczy","nie dotyczy"," ")</f>
        <v xml:space="preserve"> </v>
      </c>
      <c r="Q736" s="730"/>
      <c r="R736" s="730"/>
      <c r="S736" s="730"/>
      <c r="T736" s="730"/>
      <c r="U736" s="730"/>
      <c r="V736" s="730" t="str">
        <f t="shared" si="122"/>
        <v xml:space="preserve"> </v>
      </c>
      <c r="W736" s="730"/>
      <c r="X736" s="730"/>
      <c r="Y736" s="730"/>
      <c r="Z736" s="730"/>
      <c r="AA736" s="730"/>
      <c r="AB736" s="730" t="str">
        <f t="shared" si="123"/>
        <v xml:space="preserve"> </v>
      </c>
      <c r="AC736" s="730"/>
      <c r="AD736" s="730"/>
      <c r="AE736" s="730"/>
      <c r="AF736" s="730"/>
      <c r="AG736" s="730"/>
      <c r="AH736" s="203"/>
      <c r="AI736" s="609"/>
      <c r="AJ736" s="590"/>
      <c r="AK736" s="590"/>
      <c r="AL736" s="590"/>
      <c r="AM736" s="590"/>
    </row>
    <row r="737" spans="1:39" s="158" customFormat="1" ht="60.75" customHeight="1">
      <c r="A737" s="730"/>
      <c r="B737" s="730"/>
      <c r="C737" s="730"/>
      <c r="D737" s="730"/>
      <c r="E737" s="730"/>
      <c r="F737" s="730"/>
      <c r="G737" s="730"/>
      <c r="H737" s="730"/>
      <c r="I737" s="730"/>
      <c r="J737" s="730"/>
      <c r="K737" s="730"/>
      <c r="L737" s="730"/>
      <c r="M737" s="730"/>
      <c r="N737" s="730"/>
      <c r="O737" s="398" t="s">
        <v>76</v>
      </c>
      <c r="P737" s="730" t="str">
        <f t="shared" ref="P737" si="156">IF(A736="nie dotyczy","nie dotyczy"," ")</f>
        <v xml:space="preserve"> </v>
      </c>
      <c r="Q737" s="730"/>
      <c r="R737" s="730"/>
      <c r="S737" s="730"/>
      <c r="T737" s="730"/>
      <c r="U737" s="730"/>
      <c r="V737" s="730"/>
      <c r="W737" s="730"/>
      <c r="X737" s="730"/>
      <c r="Y737" s="730"/>
      <c r="Z737" s="730"/>
      <c r="AA737" s="730"/>
      <c r="AB737" s="730"/>
      <c r="AC737" s="730"/>
      <c r="AD737" s="730"/>
      <c r="AE737" s="730"/>
      <c r="AF737" s="730"/>
      <c r="AG737" s="730"/>
      <c r="AH737" s="203"/>
      <c r="AI737" s="609"/>
      <c r="AJ737" s="590"/>
      <c r="AK737" s="590"/>
      <c r="AL737" s="590"/>
      <c r="AM737" s="590"/>
    </row>
    <row r="738" spans="1:39" s="158" customFormat="1" ht="60.75" customHeight="1">
      <c r="A738" s="730"/>
      <c r="B738" s="730"/>
      <c r="C738" s="730"/>
      <c r="D738" s="730"/>
      <c r="E738" s="730"/>
      <c r="F738" s="730"/>
      <c r="G738" s="730"/>
      <c r="H738" s="730"/>
      <c r="I738" s="730"/>
      <c r="J738" s="730"/>
      <c r="K738" s="730"/>
      <c r="L738" s="730"/>
      <c r="M738" s="730"/>
      <c r="N738" s="730"/>
      <c r="O738" s="398" t="s">
        <v>144</v>
      </c>
      <c r="P738" s="730" t="str">
        <f t="shared" ref="P738" si="157">IF(A736="nie dotyczy","nie dotyczy"," ")</f>
        <v xml:space="preserve"> </v>
      </c>
      <c r="Q738" s="730"/>
      <c r="R738" s="730"/>
      <c r="S738" s="730"/>
      <c r="T738" s="730"/>
      <c r="U738" s="730"/>
      <c r="V738" s="730"/>
      <c r="W738" s="730"/>
      <c r="X738" s="730"/>
      <c r="Y738" s="730"/>
      <c r="Z738" s="730"/>
      <c r="AA738" s="730"/>
      <c r="AB738" s="730"/>
      <c r="AC738" s="730"/>
      <c r="AD738" s="730"/>
      <c r="AE738" s="730"/>
      <c r="AF738" s="730"/>
      <c r="AG738" s="730"/>
      <c r="AH738" s="203"/>
      <c r="AI738" s="609"/>
      <c r="AJ738" s="590"/>
      <c r="AK738" s="590"/>
      <c r="AL738" s="590"/>
      <c r="AM738" s="590"/>
    </row>
    <row r="739" spans="1:39" s="158" customFormat="1" ht="60.75" customHeight="1">
      <c r="A739" s="730"/>
      <c r="B739" s="730"/>
      <c r="C739" s="730"/>
      <c r="D739" s="730"/>
      <c r="E739" s="730"/>
      <c r="F739" s="730"/>
      <c r="G739" s="730"/>
      <c r="H739" s="730"/>
      <c r="I739" s="730"/>
      <c r="J739" s="730"/>
      <c r="K739" s="730"/>
      <c r="L739" s="730"/>
      <c r="M739" s="730"/>
      <c r="N739" s="730"/>
      <c r="O739" s="398" t="s">
        <v>77</v>
      </c>
      <c r="P739" s="730" t="str">
        <f t="shared" ref="P739" si="158">IF(A736="nie dotyczy","nie dotyczy"," ")</f>
        <v xml:space="preserve"> </v>
      </c>
      <c r="Q739" s="730"/>
      <c r="R739" s="730"/>
      <c r="S739" s="730"/>
      <c r="T739" s="730"/>
      <c r="U739" s="730"/>
      <c r="V739" s="730"/>
      <c r="W739" s="730"/>
      <c r="X739" s="730"/>
      <c r="Y739" s="730"/>
      <c r="Z739" s="730"/>
      <c r="AA739" s="730"/>
      <c r="AB739" s="730"/>
      <c r="AC739" s="730"/>
      <c r="AD739" s="730"/>
      <c r="AE739" s="730"/>
      <c r="AF739" s="730"/>
      <c r="AG739" s="730"/>
      <c r="AH739" s="203"/>
      <c r="AI739" s="609"/>
      <c r="AJ739" s="590"/>
      <c r="AK739" s="590"/>
      <c r="AL739" s="590"/>
      <c r="AM739" s="590"/>
    </row>
    <row r="740" spans="1:39" s="158" customFormat="1" ht="60.75" customHeight="1">
      <c r="A740" s="730"/>
      <c r="B740" s="730"/>
      <c r="C740" s="730"/>
      <c r="D740" s="730"/>
      <c r="E740" s="730"/>
      <c r="F740" s="730"/>
      <c r="G740" s="730"/>
      <c r="H740" s="730"/>
      <c r="I740" s="730"/>
      <c r="J740" s="730"/>
      <c r="K740" s="730"/>
      <c r="L740" s="730"/>
      <c r="M740" s="730"/>
      <c r="N740" s="730"/>
      <c r="O740" s="398" t="s">
        <v>65</v>
      </c>
      <c r="P740" s="730" t="str">
        <f t="shared" ref="P740" si="159">IF(A736="nie dotyczy","nie dotyczy"," ")</f>
        <v xml:space="preserve"> </v>
      </c>
      <c r="Q740" s="730"/>
      <c r="R740" s="730"/>
      <c r="S740" s="730"/>
      <c r="T740" s="730"/>
      <c r="U740" s="730"/>
      <c r="V740" s="730"/>
      <c r="W740" s="730"/>
      <c r="X740" s="730"/>
      <c r="Y740" s="730"/>
      <c r="Z740" s="730"/>
      <c r="AA740" s="730"/>
      <c r="AB740" s="730"/>
      <c r="AC740" s="730"/>
      <c r="AD740" s="730"/>
      <c r="AE740" s="730"/>
      <c r="AF740" s="730"/>
      <c r="AG740" s="730"/>
      <c r="AH740" s="203"/>
      <c r="AI740" s="609"/>
      <c r="AJ740" s="590"/>
      <c r="AK740" s="590"/>
      <c r="AL740" s="590"/>
      <c r="AM740" s="590"/>
    </row>
    <row r="741" spans="1:39" s="158" customFormat="1" ht="40.5" customHeight="1">
      <c r="A741" s="730"/>
      <c r="B741" s="730"/>
      <c r="C741" s="730"/>
      <c r="D741" s="730"/>
      <c r="E741" s="730"/>
      <c r="F741" s="730"/>
      <c r="G741" s="730"/>
      <c r="H741" s="730"/>
      <c r="I741" s="730"/>
      <c r="J741" s="730"/>
      <c r="K741" s="730"/>
      <c r="L741" s="730"/>
      <c r="M741" s="730"/>
      <c r="N741" s="730"/>
      <c r="O741" s="398" t="s">
        <v>64</v>
      </c>
      <c r="P741" s="730" t="str">
        <f t="shared" ref="P741" si="160">IF(A736="nie dotyczy","nie dotyczy"," ")</f>
        <v xml:space="preserve"> </v>
      </c>
      <c r="Q741" s="730"/>
      <c r="R741" s="730"/>
      <c r="S741" s="730"/>
      <c r="T741" s="730"/>
      <c r="U741" s="730"/>
      <c r="V741" s="730"/>
      <c r="W741" s="730"/>
      <c r="X741" s="730"/>
      <c r="Y741" s="730"/>
      <c r="Z741" s="730"/>
      <c r="AA741" s="730"/>
      <c r="AB741" s="730"/>
      <c r="AC741" s="730"/>
      <c r="AD741" s="730"/>
      <c r="AE741" s="730"/>
      <c r="AF741" s="730"/>
      <c r="AG741" s="730"/>
      <c r="AH741" s="203"/>
      <c r="AI741" s="609"/>
      <c r="AJ741" s="590"/>
      <c r="AK741" s="590"/>
      <c r="AL741" s="590"/>
      <c r="AM741" s="590"/>
    </row>
    <row r="742" spans="1:39" s="158" customFormat="1" ht="60.75" customHeight="1">
      <c r="A742" s="730"/>
      <c r="B742" s="730"/>
      <c r="C742" s="730"/>
      <c r="D742" s="730"/>
      <c r="E742" s="730"/>
      <c r="F742" s="730"/>
      <c r="G742" s="730"/>
      <c r="H742" s="730"/>
      <c r="I742" s="730"/>
      <c r="J742" s="730"/>
      <c r="K742" s="730"/>
      <c r="L742" s="730"/>
      <c r="M742" s="730"/>
      <c r="N742" s="730"/>
      <c r="O742" s="398" t="s">
        <v>70</v>
      </c>
      <c r="P742" s="730" t="str">
        <f t="shared" ref="P742" si="161">IF(A736="nie dotyczy","nie dotyczy"," ")</f>
        <v xml:space="preserve"> </v>
      </c>
      <c r="Q742" s="730"/>
      <c r="R742" s="730"/>
      <c r="S742" s="730"/>
      <c r="T742" s="730"/>
      <c r="U742" s="730"/>
      <c r="V742" s="730"/>
      <c r="W742" s="730"/>
      <c r="X742" s="730"/>
      <c r="Y742" s="730"/>
      <c r="Z742" s="730"/>
      <c r="AA742" s="730"/>
      <c r="AB742" s="730"/>
      <c r="AC742" s="730"/>
      <c r="AD742" s="730"/>
      <c r="AE742" s="730"/>
      <c r="AF742" s="730"/>
      <c r="AG742" s="730"/>
      <c r="AH742" s="203"/>
      <c r="AI742" s="609"/>
      <c r="AJ742" s="590"/>
      <c r="AK742" s="590"/>
      <c r="AL742" s="590"/>
      <c r="AM742" s="590"/>
    </row>
    <row r="743" spans="1:39" s="158" customFormat="1" ht="60.75" customHeight="1">
      <c r="A743" s="730" t="str">
        <f t="shared" ref="A743" si="162">IF($AB$704="nie","Nie dotyczy"," ")</f>
        <v xml:space="preserve"> </v>
      </c>
      <c r="B743" s="730"/>
      <c r="C743" s="730"/>
      <c r="D743" s="730"/>
      <c r="E743" s="730" t="str">
        <f t="shared" si="119"/>
        <v xml:space="preserve"> </v>
      </c>
      <c r="F743" s="730"/>
      <c r="G743" s="730"/>
      <c r="H743" s="730"/>
      <c r="I743" s="730"/>
      <c r="J743" s="730" t="str">
        <f t="shared" si="120"/>
        <v xml:space="preserve"> </v>
      </c>
      <c r="K743" s="730"/>
      <c r="L743" s="730"/>
      <c r="M743" s="730"/>
      <c r="N743" s="730"/>
      <c r="O743" s="398" t="s">
        <v>75</v>
      </c>
      <c r="P743" s="730" t="str">
        <f t="shared" ref="P743" si="163">IF(A743="nie dotyczy","nie dotyczy"," ")</f>
        <v xml:space="preserve"> </v>
      </c>
      <c r="Q743" s="730"/>
      <c r="R743" s="730"/>
      <c r="S743" s="730"/>
      <c r="T743" s="730"/>
      <c r="U743" s="730"/>
      <c r="V743" s="730" t="str">
        <f t="shared" si="122"/>
        <v xml:space="preserve"> </v>
      </c>
      <c r="W743" s="730"/>
      <c r="X743" s="730"/>
      <c r="Y743" s="730"/>
      <c r="Z743" s="730"/>
      <c r="AA743" s="730"/>
      <c r="AB743" s="730" t="str">
        <f t="shared" si="123"/>
        <v xml:space="preserve"> </v>
      </c>
      <c r="AC743" s="730"/>
      <c r="AD743" s="730"/>
      <c r="AE743" s="730"/>
      <c r="AF743" s="730"/>
      <c r="AG743" s="730"/>
      <c r="AH743" s="203"/>
      <c r="AI743" s="609"/>
      <c r="AJ743" s="590"/>
      <c r="AK743" s="590"/>
      <c r="AL743" s="590"/>
      <c r="AM743" s="590"/>
    </row>
    <row r="744" spans="1:39" s="158" customFormat="1" ht="60.75" customHeight="1">
      <c r="A744" s="730"/>
      <c r="B744" s="730"/>
      <c r="C744" s="730"/>
      <c r="D744" s="730"/>
      <c r="E744" s="730"/>
      <c r="F744" s="730"/>
      <c r="G744" s="730"/>
      <c r="H744" s="730"/>
      <c r="I744" s="730"/>
      <c r="J744" s="730"/>
      <c r="K744" s="730"/>
      <c r="L744" s="730"/>
      <c r="M744" s="730"/>
      <c r="N744" s="730"/>
      <c r="O744" s="398" t="s">
        <v>76</v>
      </c>
      <c r="P744" s="730" t="str">
        <f t="shared" ref="P744" si="164">IF(A743="nie dotyczy","nie dotyczy"," ")</f>
        <v xml:space="preserve"> </v>
      </c>
      <c r="Q744" s="730"/>
      <c r="R744" s="730"/>
      <c r="S744" s="730"/>
      <c r="T744" s="730"/>
      <c r="U744" s="730"/>
      <c r="V744" s="730"/>
      <c r="W744" s="730"/>
      <c r="X744" s="730"/>
      <c r="Y744" s="730"/>
      <c r="Z744" s="730"/>
      <c r="AA744" s="730"/>
      <c r="AB744" s="730"/>
      <c r="AC744" s="730"/>
      <c r="AD744" s="730"/>
      <c r="AE744" s="730"/>
      <c r="AF744" s="730"/>
      <c r="AG744" s="730"/>
      <c r="AH744" s="203"/>
      <c r="AI744" s="609"/>
      <c r="AJ744" s="590"/>
      <c r="AK744" s="590"/>
      <c r="AL744" s="590"/>
      <c r="AM744" s="590"/>
    </row>
    <row r="745" spans="1:39" s="158" customFormat="1" ht="60.75" customHeight="1">
      <c r="A745" s="730"/>
      <c r="B745" s="730"/>
      <c r="C745" s="730"/>
      <c r="D745" s="730"/>
      <c r="E745" s="730"/>
      <c r="F745" s="730"/>
      <c r="G745" s="730"/>
      <c r="H745" s="730"/>
      <c r="I745" s="730"/>
      <c r="J745" s="730"/>
      <c r="K745" s="730"/>
      <c r="L745" s="730"/>
      <c r="M745" s="730"/>
      <c r="N745" s="730"/>
      <c r="O745" s="398" t="s">
        <v>144</v>
      </c>
      <c r="P745" s="730" t="str">
        <f t="shared" ref="P745" si="165">IF(A743="nie dotyczy","nie dotyczy"," ")</f>
        <v xml:space="preserve"> </v>
      </c>
      <c r="Q745" s="730"/>
      <c r="R745" s="730"/>
      <c r="S745" s="730"/>
      <c r="T745" s="730"/>
      <c r="U745" s="730"/>
      <c r="V745" s="730"/>
      <c r="W745" s="730"/>
      <c r="X745" s="730"/>
      <c r="Y745" s="730"/>
      <c r="Z745" s="730"/>
      <c r="AA745" s="730"/>
      <c r="AB745" s="730"/>
      <c r="AC745" s="730"/>
      <c r="AD745" s="730"/>
      <c r="AE745" s="730"/>
      <c r="AF745" s="730"/>
      <c r="AG745" s="730"/>
      <c r="AH745" s="203"/>
      <c r="AI745" s="609"/>
      <c r="AJ745" s="590"/>
      <c r="AK745" s="590"/>
      <c r="AL745" s="590"/>
      <c r="AM745" s="590"/>
    </row>
    <row r="746" spans="1:39" s="158" customFormat="1" ht="60.75" customHeight="1">
      <c r="A746" s="730"/>
      <c r="B746" s="730"/>
      <c r="C746" s="730"/>
      <c r="D746" s="730"/>
      <c r="E746" s="730"/>
      <c r="F746" s="730"/>
      <c r="G746" s="730"/>
      <c r="H746" s="730"/>
      <c r="I746" s="730"/>
      <c r="J746" s="730"/>
      <c r="K746" s="730"/>
      <c r="L746" s="730"/>
      <c r="M746" s="730"/>
      <c r="N746" s="730"/>
      <c r="O746" s="398" t="s">
        <v>77</v>
      </c>
      <c r="P746" s="730" t="str">
        <f t="shared" ref="P746" si="166">IF(A743="nie dotyczy","nie dotyczy"," ")</f>
        <v xml:space="preserve"> </v>
      </c>
      <c r="Q746" s="730"/>
      <c r="R746" s="730"/>
      <c r="S746" s="730"/>
      <c r="T746" s="730"/>
      <c r="U746" s="730"/>
      <c r="V746" s="730"/>
      <c r="W746" s="730"/>
      <c r="X746" s="730"/>
      <c r="Y746" s="730"/>
      <c r="Z746" s="730"/>
      <c r="AA746" s="730"/>
      <c r="AB746" s="730"/>
      <c r="AC746" s="730"/>
      <c r="AD746" s="730"/>
      <c r="AE746" s="730"/>
      <c r="AF746" s="730"/>
      <c r="AG746" s="730"/>
      <c r="AH746" s="203"/>
      <c r="AI746" s="609"/>
      <c r="AJ746" s="590"/>
      <c r="AK746" s="590"/>
      <c r="AL746" s="590"/>
      <c r="AM746" s="590"/>
    </row>
    <row r="747" spans="1:39" s="158" customFormat="1" ht="60.75" customHeight="1">
      <c r="A747" s="730"/>
      <c r="B747" s="730"/>
      <c r="C747" s="730"/>
      <c r="D747" s="730"/>
      <c r="E747" s="730"/>
      <c r="F747" s="730"/>
      <c r="G747" s="730"/>
      <c r="H747" s="730"/>
      <c r="I747" s="730"/>
      <c r="J747" s="730"/>
      <c r="K747" s="730"/>
      <c r="L747" s="730"/>
      <c r="M747" s="730"/>
      <c r="N747" s="730"/>
      <c r="O747" s="398" t="s">
        <v>65</v>
      </c>
      <c r="P747" s="730" t="str">
        <f t="shared" ref="P747" si="167">IF(A743="nie dotyczy","nie dotyczy"," ")</f>
        <v xml:space="preserve"> </v>
      </c>
      <c r="Q747" s="730"/>
      <c r="R747" s="730"/>
      <c r="S747" s="730"/>
      <c r="T747" s="730"/>
      <c r="U747" s="730"/>
      <c r="V747" s="730"/>
      <c r="W747" s="730"/>
      <c r="X747" s="730"/>
      <c r="Y747" s="730"/>
      <c r="Z747" s="730"/>
      <c r="AA747" s="730"/>
      <c r="AB747" s="730"/>
      <c r="AC747" s="730"/>
      <c r="AD747" s="730"/>
      <c r="AE747" s="730"/>
      <c r="AF747" s="730"/>
      <c r="AG747" s="730"/>
      <c r="AH747" s="203"/>
      <c r="AI747" s="609"/>
      <c r="AJ747" s="590"/>
      <c r="AK747" s="590"/>
      <c r="AL747" s="590"/>
      <c r="AM747" s="590"/>
    </row>
    <row r="748" spans="1:39" s="158" customFormat="1" ht="60.75" customHeight="1">
      <c r="A748" s="730"/>
      <c r="B748" s="730"/>
      <c r="C748" s="730"/>
      <c r="D748" s="730"/>
      <c r="E748" s="730"/>
      <c r="F748" s="730"/>
      <c r="G748" s="730"/>
      <c r="H748" s="730"/>
      <c r="I748" s="730"/>
      <c r="J748" s="730"/>
      <c r="K748" s="730"/>
      <c r="L748" s="730"/>
      <c r="M748" s="730"/>
      <c r="N748" s="730"/>
      <c r="O748" s="398" t="s">
        <v>64</v>
      </c>
      <c r="P748" s="730" t="str">
        <f t="shared" ref="P748" si="168">IF(A743="nie dotyczy","nie dotyczy"," ")</f>
        <v xml:space="preserve"> </v>
      </c>
      <c r="Q748" s="730"/>
      <c r="R748" s="730"/>
      <c r="S748" s="730"/>
      <c r="T748" s="730"/>
      <c r="U748" s="730"/>
      <c r="V748" s="730"/>
      <c r="W748" s="730"/>
      <c r="X748" s="730"/>
      <c r="Y748" s="730"/>
      <c r="Z748" s="730"/>
      <c r="AA748" s="730"/>
      <c r="AB748" s="730"/>
      <c r="AC748" s="730"/>
      <c r="AD748" s="730"/>
      <c r="AE748" s="730"/>
      <c r="AF748" s="730"/>
      <c r="AG748" s="730"/>
      <c r="AH748" s="203"/>
      <c r="AI748" s="609"/>
      <c r="AJ748" s="590"/>
      <c r="AK748" s="590"/>
      <c r="AL748" s="590"/>
      <c r="AM748" s="590"/>
    </row>
    <row r="749" spans="1:39" s="158" customFormat="1" ht="60.75" customHeight="1">
      <c r="A749" s="730"/>
      <c r="B749" s="730"/>
      <c r="C749" s="730"/>
      <c r="D749" s="730"/>
      <c r="E749" s="730"/>
      <c r="F749" s="730"/>
      <c r="G749" s="730"/>
      <c r="H749" s="730"/>
      <c r="I749" s="730"/>
      <c r="J749" s="730"/>
      <c r="K749" s="730"/>
      <c r="L749" s="730"/>
      <c r="M749" s="730"/>
      <c r="N749" s="730"/>
      <c r="O749" s="398" t="s">
        <v>70</v>
      </c>
      <c r="P749" s="730" t="str">
        <f t="shared" ref="P749" si="169">IF(A743="nie dotyczy","nie dotyczy"," ")</f>
        <v xml:space="preserve"> </v>
      </c>
      <c r="Q749" s="730"/>
      <c r="R749" s="730"/>
      <c r="S749" s="730"/>
      <c r="T749" s="730"/>
      <c r="U749" s="730"/>
      <c r="V749" s="730"/>
      <c r="W749" s="730"/>
      <c r="X749" s="730"/>
      <c r="Y749" s="730"/>
      <c r="Z749" s="730"/>
      <c r="AA749" s="730"/>
      <c r="AB749" s="730"/>
      <c r="AC749" s="730"/>
      <c r="AD749" s="730"/>
      <c r="AE749" s="730"/>
      <c r="AF749" s="730"/>
      <c r="AG749" s="730"/>
      <c r="AH749" s="203"/>
      <c r="AI749" s="609"/>
      <c r="AJ749" s="590"/>
      <c r="AK749" s="590"/>
      <c r="AL749" s="590"/>
      <c r="AM749" s="590"/>
    </row>
    <row r="750" spans="1:39" s="158" customFormat="1" ht="60.75" customHeight="1">
      <c r="A750" s="730" t="str">
        <f t="shared" ref="A750" si="170">IF($AB$704="nie","Nie dotyczy"," ")</f>
        <v xml:space="preserve"> </v>
      </c>
      <c r="B750" s="730"/>
      <c r="C750" s="730"/>
      <c r="D750" s="730"/>
      <c r="E750" s="730" t="str">
        <f t="shared" si="119"/>
        <v xml:space="preserve"> </v>
      </c>
      <c r="F750" s="730"/>
      <c r="G750" s="730"/>
      <c r="H750" s="730"/>
      <c r="I750" s="730"/>
      <c r="J750" s="730" t="str">
        <f t="shared" si="120"/>
        <v xml:space="preserve"> </v>
      </c>
      <c r="K750" s="730"/>
      <c r="L750" s="730"/>
      <c r="M750" s="730"/>
      <c r="N750" s="730"/>
      <c r="O750" s="398" t="s">
        <v>75</v>
      </c>
      <c r="P750" s="730" t="str">
        <f t="shared" ref="P750" si="171">IF(A750="nie dotyczy","nie dotyczy"," ")</f>
        <v xml:space="preserve"> </v>
      </c>
      <c r="Q750" s="730"/>
      <c r="R750" s="730"/>
      <c r="S750" s="730"/>
      <c r="T750" s="730"/>
      <c r="U750" s="730"/>
      <c r="V750" s="730" t="str">
        <f t="shared" si="122"/>
        <v xml:space="preserve"> </v>
      </c>
      <c r="W750" s="730"/>
      <c r="X750" s="730"/>
      <c r="Y750" s="730"/>
      <c r="Z750" s="730"/>
      <c r="AA750" s="730"/>
      <c r="AB750" s="730" t="str">
        <f t="shared" si="123"/>
        <v xml:space="preserve"> </v>
      </c>
      <c r="AC750" s="730"/>
      <c r="AD750" s="730"/>
      <c r="AE750" s="730"/>
      <c r="AF750" s="730"/>
      <c r="AG750" s="730"/>
      <c r="AH750" s="203"/>
      <c r="AI750" s="609"/>
      <c r="AJ750" s="590"/>
      <c r="AK750" s="590"/>
      <c r="AL750" s="590"/>
      <c r="AM750" s="590"/>
    </row>
    <row r="751" spans="1:39" s="158" customFormat="1" ht="60.75" customHeight="1">
      <c r="A751" s="730"/>
      <c r="B751" s="730"/>
      <c r="C751" s="730"/>
      <c r="D751" s="730"/>
      <c r="E751" s="730"/>
      <c r="F751" s="730"/>
      <c r="G751" s="730"/>
      <c r="H751" s="730"/>
      <c r="I751" s="730"/>
      <c r="J751" s="730"/>
      <c r="K751" s="730"/>
      <c r="L751" s="730"/>
      <c r="M751" s="730"/>
      <c r="N751" s="730"/>
      <c r="O751" s="398" t="s">
        <v>76</v>
      </c>
      <c r="P751" s="730" t="str">
        <f t="shared" ref="P751" si="172">IF(A750="nie dotyczy","nie dotyczy"," ")</f>
        <v xml:space="preserve"> </v>
      </c>
      <c r="Q751" s="730"/>
      <c r="R751" s="730"/>
      <c r="S751" s="730"/>
      <c r="T751" s="730"/>
      <c r="U751" s="730"/>
      <c r="V751" s="730"/>
      <c r="W751" s="730"/>
      <c r="X751" s="730"/>
      <c r="Y751" s="730"/>
      <c r="Z751" s="730"/>
      <c r="AA751" s="730"/>
      <c r="AB751" s="730"/>
      <c r="AC751" s="730"/>
      <c r="AD751" s="730"/>
      <c r="AE751" s="730"/>
      <c r="AF751" s="730"/>
      <c r="AG751" s="730"/>
      <c r="AH751" s="203"/>
      <c r="AI751" s="609"/>
      <c r="AJ751" s="590"/>
      <c r="AK751" s="590"/>
      <c r="AL751" s="590"/>
      <c r="AM751" s="590"/>
    </row>
    <row r="752" spans="1:39" s="158" customFormat="1" ht="60.75" customHeight="1">
      <c r="A752" s="730"/>
      <c r="B752" s="730"/>
      <c r="C752" s="730"/>
      <c r="D752" s="730"/>
      <c r="E752" s="730"/>
      <c r="F752" s="730"/>
      <c r="G752" s="730"/>
      <c r="H752" s="730"/>
      <c r="I752" s="730"/>
      <c r="J752" s="730"/>
      <c r="K752" s="730"/>
      <c r="L752" s="730"/>
      <c r="M752" s="730"/>
      <c r="N752" s="730"/>
      <c r="O752" s="398" t="s">
        <v>144</v>
      </c>
      <c r="P752" s="730" t="str">
        <f t="shared" ref="P752" si="173">IF(A750="nie dotyczy","nie dotyczy"," ")</f>
        <v xml:space="preserve"> </v>
      </c>
      <c r="Q752" s="730"/>
      <c r="R752" s="730"/>
      <c r="S752" s="730"/>
      <c r="T752" s="730"/>
      <c r="U752" s="730"/>
      <c r="V752" s="730"/>
      <c r="W752" s="730"/>
      <c r="X752" s="730"/>
      <c r="Y752" s="730"/>
      <c r="Z752" s="730"/>
      <c r="AA752" s="730"/>
      <c r="AB752" s="730"/>
      <c r="AC752" s="730"/>
      <c r="AD752" s="730"/>
      <c r="AE752" s="730"/>
      <c r="AF752" s="730"/>
      <c r="AG752" s="730"/>
      <c r="AH752" s="203"/>
      <c r="AI752" s="609"/>
      <c r="AJ752" s="590"/>
      <c r="AK752" s="590"/>
      <c r="AL752" s="590"/>
      <c r="AM752" s="590"/>
    </row>
    <row r="753" spans="1:39" s="158" customFormat="1" ht="60.75" customHeight="1">
      <c r="A753" s="730"/>
      <c r="B753" s="730"/>
      <c r="C753" s="730"/>
      <c r="D753" s="730"/>
      <c r="E753" s="730"/>
      <c r="F753" s="730"/>
      <c r="G753" s="730"/>
      <c r="H753" s="730"/>
      <c r="I753" s="730"/>
      <c r="J753" s="730"/>
      <c r="K753" s="730"/>
      <c r="L753" s="730"/>
      <c r="M753" s="730"/>
      <c r="N753" s="730"/>
      <c r="O753" s="398" t="s">
        <v>77</v>
      </c>
      <c r="P753" s="730" t="str">
        <f t="shared" ref="P753" si="174">IF(A750="nie dotyczy","nie dotyczy"," ")</f>
        <v xml:space="preserve"> </v>
      </c>
      <c r="Q753" s="730"/>
      <c r="R753" s="730"/>
      <c r="S753" s="730"/>
      <c r="T753" s="730"/>
      <c r="U753" s="730"/>
      <c r="V753" s="730"/>
      <c r="W753" s="730"/>
      <c r="X753" s="730"/>
      <c r="Y753" s="730"/>
      <c r="Z753" s="730"/>
      <c r="AA753" s="730"/>
      <c r="AB753" s="730"/>
      <c r="AC753" s="730"/>
      <c r="AD753" s="730"/>
      <c r="AE753" s="730"/>
      <c r="AF753" s="730"/>
      <c r="AG753" s="730"/>
      <c r="AH753" s="203"/>
      <c r="AI753" s="609"/>
      <c r="AJ753" s="590"/>
      <c r="AK753" s="590"/>
      <c r="AL753" s="590"/>
      <c r="AM753" s="590"/>
    </row>
    <row r="754" spans="1:39" s="158" customFormat="1" ht="60.75" customHeight="1">
      <c r="A754" s="730"/>
      <c r="B754" s="730"/>
      <c r="C754" s="730"/>
      <c r="D754" s="730"/>
      <c r="E754" s="730"/>
      <c r="F754" s="730"/>
      <c r="G754" s="730"/>
      <c r="H754" s="730"/>
      <c r="I754" s="730"/>
      <c r="J754" s="730"/>
      <c r="K754" s="730"/>
      <c r="L754" s="730"/>
      <c r="M754" s="730"/>
      <c r="N754" s="730"/>
      <c r="O754" s="398" t="s">
        <v>65</v>
      </c>
      <c r="P754" s="730" t="str">
        <f t="shared" ref="P754" si="175">IF(A750="nie dotyczy","nie dotyczy"," ")</f>
        <v xml:space="preserve"> </v>
      </c>
      <c r="Q754" s="730"/>
      <c r="R754" s="730"/>
      <c r="S754" s="730"/>
      <c r="T754" s="730"/>
      <c r="U754" s="730"/>
      <c r="V754" s="730"/>
      <c r="W754" s="730"/>
      <c r="X754" s="730"/>
      <c r="Y754" s="730"/>
      <c r="Z754" s="730"/>
      <c r="AA754" s="730"/>
      <c r="AB754" s="730"/>
      <c r="AC754" s="730"/>
      <c r="AD754" s="730"/>
      <c r="AE754" s="730"/>
      <c r="AF754" s="730"/>
      <c r="AG754" s="730"/>
      <c r="AH754" s="203"/>
      <c r="AI754" s="609"/>
      <c r="AJ754" s="590"/>
      <c r="AK754" s="590"/>
      <c r="AL754" s="590"/>
      <c r="AM754" s="590"/>
    </row>
    <row r="755" spans="1:39" s="158" customFormat="1" ht="60.75" customHeight="1">
      <c r="A755" s="730"/>
      <c r="B755" s="730"/>
      <c r="C755" s="730"/>
      <c r="D755" s="730"/>
      <c r="E755" s="730"/>
      <c r="F755" s="730"/>
      <c r="G755" s="730"/>
      <c r="H755" s="730"/>
      <c r="I755" s="730"/>
      <c r="J755" s="730"/>
      <c r="K755" s="730"/>
      <c r="L755" s="730"/>
      <c r="M755" s="730"/>
      <c r="N755" s="730"/>
      <c r="O755" s="398" t="s">
        <v>64</v>
      </c>
      <c r="P755" s="730" t="str">
        <f t="shared" ref="P755" si="176">IF(A750="nie dotyczy","nie dotyczy"," ")</f>
        <v xml:space="preserve"> </v>
      </c>
      <c r="Q755" s="730"/>
      <c r="R755" s="730"/>
      <c r="S755" s="730"/>
      <c r="T755" s="730"/>
      <c r="U755" s="730"/>
      <c r="V755" s="730"/>
      <c r="W755" s="730"/>
      <c r="X755" s="730"/>
      <c r="Y755" s="730"/>
      <c r="Z755" s="730"/>
      <c r="AA755" s="730"/>
      <c r="AB755" s="730"/>
      <c r="AC755" s="730"/>
      <c r="AD755" s="730"/>
      <c r="AE755" s="730"/>
      <c r="AF755" s="730"/>
      <c r="AG755" s="730"/>
      <c r="AH755" s="203"/>
      <c r="AI755" s="609"/>
      <c r="AJ755" s="590"/>
      <c r="AK755" s="590"/>
      <c r="AL755" s="590"/>
      <c r="AM755" s="590"/>
    </row>
    <row r="756" spans="1:39" s="158" customFormat="1" ht="60.75" customHeight="1">
      <c r="A756" s="730"/>
      <c r="B756" s="730"/>
      <c r="C756" s="730"/>
      <c r="D756" s="730"/>
      <c r="E756" s="730"/>
      <c r="F756" s="730"/>
      <c r="G756" s="730"/>
      <c r="H756" s="730"/>
      <c r="I756" s="730"/>
      <c r="J756" s="730"/>
      <c r="K756" s="730"/>
      <c r="L756" s="730"/>
      <c r="M756" s="730"/>
      <c r="N756" s="730"/>
      <c r="O756" s="398" t="s">
        <v>70</v>
      </c>
      <c r="P756" s="730" t="str">
        <f t="shared" ref="P756" si="177">IF(A750="nie dotyczy","nie dotyczy"," ")</f>
        <v xml:space="preserve"> </v>
      </c>
      <c r="Q756" s="730"/>
      <c r="R756" s="730"/>
      <c r="S756" s="730"/>
      <c r="T756" s="730"/>
      <c r="U756" s="730"/>
      <c r="V756" s="730"/>
      <c r="W756" s="730"/>
      <c r="X756" s="730"/>
      <c r="Y756" s="730"/>
      <c r="Z756" s="730"/>
      <c r="AA756" s="730"/>
      <c r="AB756" s="730"/>
      <c r="AC756" s="730"/>
      <c r="AD756" s="730"/>
      <c r="AE756" s="730"/>
      <c r="AF756" s="730"/>
      <c r="AG756" s="730"/>
      <c r="AH756" s="203"/>
      <c r="AI756" s="609"/>
      <c r="AJ756" s="590"/>
      <c r="AK756" s="590"/>
      <c r="AL756" s="590"/>
      <c r="AM756" s="590"/>
    </row>
    <row r="757" spans="1:39" s="158" customFormat="1" ht="60.75" customHeight="1">
      <c r="A757" s="730" t="str">
        <f t="shared" ref="A757" si="178">IF($AB$704="nie","Nie dotyczy"," ")</f>
        <v xml:space="preserve"> </v>
      </c>
      <c r="B757" s="730"/>
      <c r="C757" s="730"/>
      <c r="D757" s="730"/>
      <c r="E757" s="730" t="str">
        <f t="shared" si="119"/>
        <v xml:space="preserve"> </v>
      </c>
      <c r="F757" s="730"/>
      <c r="G757" s="730"/>
      <c r="H757" s="730"/>
      <c r="I757" s="730"/>
      <c r="J757" s="730" t="str">
        <f t="shared" si="120"/>
        <v xml:space="preserve"> </v>
      </c>
      <c r="K757" s="730"/>
      <c r="L757" s="730"/>
      <c r="M757" s="730"/>
      <c r="N757" s="730"/>
      <c r="O757" s="398" t="s">
        <v>75</v>
      </c>
      <c r="P757" s="730" t="str">
        <f t="shared" ref="P757" si="179">IF(A757="nie dotyczy","nie dotyczy"," ")</f>
        <v xml:space="preserve"> </v>
      </c>
      <c r="Q757" s="730"/>
      <c r="R757" s="730"/>
      <c r="S757" s="730"/>
      <c r="T757" s="730"/>
      <c r="U757" s="730"/>
      <c r="V757" s="730" t="str">
        <f t="shared" si="122"/>
        <v xml:space="preserve"> </v>
      </c>
      <c r="W757" s="730"/>
      <c r="X757" s="730"/>
      <c r="Y757" s="730"/>
      <c r="Z757" s="730"/>
      <c r="AA757" s="730"/>
      <c r="AB757" s="730" t="str">
        <f t="shared" si="123"/>
        <v xml:space="preserve"> </v>
      </c>
      <c r="AC757" s="730"/>
      <c r="AD757" s="730"/>
      <c r="AE757" s="730"/>
      <c r="AF757" s="730"/>
      <c r="AG757" s="730"/>
      <c r="AH757" s="203"/>
      <c r="AI757" s="609"/>
      <c r="AJ757" s="590"/>
      <c r="AK757" s="590"/>
      <c r="AL757" s="590"/>
      <c r="AM757" s="590"/>
    </row>
    <row r="758" spans="1:39" s="158" customFormat="1" ht="60.75" customHeight="1">
      <c r="A758" s="730"/>
      <c r="B758" s="730"/>
      <c r="C758" s="730"/>
      <c r="D758" s="730"/>
      <c r="E758" s="730"/>
      <c r="F758" s="730"/>
      <c r="G758" s="730"/>
      <c r="H758" s="730"/>
      <c r="I758" s="730"/>
      <c r="J758" s="730"/>
      <c r="K758" s="730"/>
      <c r="L758" s="730"/>
      <c r="M758" s="730"/>
      <c r="N758" s="730"/>
      <c r="O758" s="398" t="s">
        <v>76</v>
      </c>
      <c r="P758" s="730" t="str">
        <f t="shared" ref="P758" si="180">IF(A757="nie dotyczy","nie dotyczy"," ")</f>
        <v xml:space="preserve"> </v>
      </c>
      <c r="Q758" s="730"/>
      <c r="R758" s="730"/>
      <c r="S758" s="730"/>
      <c r="T758" s="730"/>
      <c r="U758" s="730"/>
      <c r="V758" s="730"/>
      <c r="W758" s="730"/>
      <c r="X758" s="730"/>
      <c r="Y758" s="730"/>
      <c r="Z758" s="730"/>
      <c r="AA758" s="730"/>
      <c r="AB758" s="730"/>
      <c r="AC758" s="730"/>
      <c r="AD758" s="730"/>
      <c r="AE758" s="730"/>
      <c r="AF758" s="730"/>
      <c r="AG758" s="730"/>
      <c r="AH758" s="203"/>
      <c r="AI758" s="609"/>
      <c r="AJ758" s="590"/>
      <c r="AK758" s="590"/>
      <c r="AL758" s="590"/>
      <c r="AM758" s="590"/>
    </row>
    <row r="759" spans="1:39" s="158" customFormat="1" ht="60.75" customHeight="1">
      <c r="A759" s="730"/>
      <c r="B759" s="730"/>
      <c r="C759" s="730"/>
      <c r="D759" s="730"/>
      <c r="E759" s="730"/>
      <c r="F759" s="730"/>
      <c r="G759" s="730"/>
      <c r="H759" s="730"/>
      <c r="I759" s="730"/>
      <c r="J759" s="730"/>
      <c r="K759" s="730"/>
      <c r="L759" s="730"/>
      <c r="M759" s="730"/>
      <c r="N759" s="730"/>
      <c r="O759" s="398" t="s">
        <v>144</v>
      </c>
      <c r="P759" s="730" t="str">
        <f t="shared" ref="P759" si="181">IF(A757="nie dotyczy","nie dotyczy"," ")</f>
        <v xml:space="preserve"> </v>
      </c>
      <c r="Q759" s="730"/>
      <c r="R759" s="730"/>
      <c r="S759" s="730"/>
      <c r="T759" s="730"/>
      <c r="U759" s="730"/>
      <c r="V759" s="730"/>
      <c r="W759" s="730"/>
      <c r="X759" s="730"/>
      <c r="Y759" s="730"/>
      <c r="Z759" s="730"/>
      <c r="AA759" s="730"/>
      <c r="AB759" s="730"/>
      <c r="AC759" s="730"/>
      <c r="AD759" s="730"/>
      <c r="AE759" s="730"/>
      <c r="AF759" s="730"/>
      <c r="AG759" s="730"/>
      <c r="AH759" s="203"/>
      <c r="AI759" s="609"/>
      <c r="AJ759" s="590"/>
      <c r="AK759" s="590"/>
      <c r="AL759" s="590"/>
      <c r="AM759" s="590"/>
    </row>
    <row r="760" spans="1:39" s="158" customFormat="1" ht="60.75" customHeight="1">
      <c r="A760" s="730"/>
      <c r="B760" s="730"/>
      <c r="C760" s="730"/>
      <c r="D760" s="730"/>
      <c r="E760" s="730"/>
      <c r="F760" s="730"/>
      <c r="G760" s="730"/>
      <c r="H760" s="730"/>
      <c r="I760" s="730"/>
      <c r="J760" s="730"/>
      <c r="K760" s="730"/>
      <c r="L760" s="730"/>
      <c r="M760" s="730"/>
      <c r="N760" s="730"/>
      <c r="O760" s="398" t="s">
        <v>77</v>
      </c>
      <c r="P760" s="730" t="str">
        <f t="shared" ref="P760" si="182">IF(A757="nie dotyczy","nie dotyczy"," ")</f>
        <v xml:space="preserve"> </v>
      </c>
      <c r="Q760" s="730"/>
      <c r="R760" s="730"/>
      <c r="S760" s="730"/>
      <c r="T760" s="730"/>
      <c r="U760" s="730"/>
      <c r="V760" s="730"/>
      <c r="W760" s="730"/>
      <c r="X760" s="730"/>
      <c r="Y760" s="730"/>
      <c r="Z760" s="730"/>
      <c r="AA760" s="730"/>
      <c r="AB760" s="730"/>
      <c r="AC760" s="730"/>
      <c r="AD760" s="730"/>
      <c r="AE760" s="730"/>
      <c r="AF760" s="730"/>
      <c r="AG760" s="730"/>
      <c r="AH760" s="203"/>
      <c r="AI760" s="609"/>
      <c r="AJ760" s="590"/>
      <c r="AK760" s="590"/>
      <c r="AL760" s="590"/>
      <c r="AM760" s="590"/>
    </row>
    <row r="761" spans="1:39" s="158" customFormat="1" ht="60.75" customHeight="1">
      <c r="A761" s="730"/>
      <c r="B761" s="730"/>
      <c r="C761" s="730"/>
      <c r="D761" s="730"/>
      <c r="E761" s="730"/>
      <c r="F761" s="730"/>
      <c r="G761" s="730"/>
      <c r="H761" s="730"/>
      <c r="I761" s="730"/>
      <c r="J761" s="730"/>
      <c r="K761" s="730"/>
      <c r="L761" s="730"/>
      <c r="M761" s="730"/>
      <c r="N761" s="730"/>
      <c r="O761" s="398" t="s">
        <v>65</v>
      </c>
      <c r="P761" s="730" t="str">
        <f t="shared" ref="P761" si="183">IF(A757="nie dotyczy","nie dotyczy"," ")</f>
        <v xml:space="preserve"> </v>
      </c>
      <c r="Q761" s="730"/>
      <c r="R761" s="730"/>
      <c r="S761" s="730"/>
      <c r="T761" s="730"/>
      <c r="U761" s="730"/>
      <c r="V761" s="730"/>
      <c r="W761" s="730"/>
      <c r="X761" s="730"/>
      <c r="Y761" s="730"/>
      <c r="Z761" s="730"/>
      <c r="AA761" s="730"/>
      <c r="AB761" s="730"/>
      <c r="AC761" s="730"/>
      <c r="AD761" s="730"/>
      <c r="AE761" s="730"/>
      <c r="AF761" s="730"/>
      <c r="AG761" s="730"/>
      <c r="AH761" s="203"/>
      <c r="AI761" s="609"/>
      <c r="AJ761" s="590"/>
      <c r="AK761" s="590"/>
      <c r="AL761" s="590"/>
      <c r="AM761" s="590"/>
    </row>
    <row r="762" spans="1:39" s="158" customFormat="1" ht="60.75" customHeight="1">
      <c r="A762" s="730"/>
      <c r="B762" s="730"/>
      <c r="C762" s="730"/>
      <c r="D762" s="730"/>
      <c r="E762" s="730"/>
      <c r="F762" s="730"/>
      <c r="G762" s="730"/>
      <c r="H762" s="730"/>
      <c r="I762" s="730"/>
      <c r="J762" s="730"/>
      <c r="K762" s="730"/>
      <c r="L762" s="730"/>
      <c r="M762" s="730"/>
      <c r="N762" s="730"/>
      <c r="O762" s="398" t="s">
        <v>64</v>
      </c>
      <c r="P762" s="730" t="str">
        <f t="shared" ref="P762" si="184">IF(A757="nie dotyczy","nie dotyczy"," ")</f>
        <v xml:space="preserve"> </v>
      </c>
      <c r="Q762" s="730"/>
      <c r="R762" s="730"/>
      <c r="S762" s="730"/>
      <c r="T762" s="730"/>
      <c r="U762" s="730"/>
      <c r="V762" s="730"/>
      <c r="W762" s="730"/>
      <c r="X762" s="730"/>
      <c r="Y762" s="730"/>
      <c r="Z762" s="730"/>
      <c r="AA762" s="730"/>
      <c r="AB762" s="730"/>
      <c r="AC762" s="730"/>
      <c r="AD762" s="730"/>
      <c r="AE762" s="730"/>
      <c r="AF762" s="730"/>
      <c r="AG762" s="730"/>
      <c r="AH762" s="203"/>
      <c r="AI762" s="609"/>
      <c r="AJ762" s="590"/>
      <c r="AK762" s="590"/>
      <c r="AL762" s="590"/>
      <c r="AM762" s="590"/>
    </row>
    <row r="763" spans="1:39" s="158" customFormat="1" ht="60.75" customHeight="1">
      <c r="A763" s="730"/>
      <c r="B763" s="730"/>
      <c r="C763" s="730"/>
      <c r="D763" s="730"/>
      <c r="E763" s="730"/>
      <c r="F763" s="730"/>
      <c r="G763" s="730"/>
      <c r="H763" s="730"/>
      <c r="I763" s="730"/>
      <c r="J763" s="730"/>
      <c r="K763" s="730"/>
      <c r="L763" s="730"/>
      <c r="M763" s="730"/>
      <c r="N763" s="730"/>
      <c r="O763" s="398" t="s">
        <v>70</v>
      </c>
      <c r="P763" s="730" t="str">
        <f t="shared" ref="P763" si="185">IF(A757="nie dotyczy","nie dotyczy"," ")</f>
        <v xml:space="preserve"> </v>
      </c>
      <c r="Q763" s="730"/>
      <c r="R763" s="730"/>
      <c r="S763" s="730"/>
      <c r="T763" s="730"/>
      <c r="U763" s="730"/>
      <c r="V763" s="730"/>
      <c r="W763" s="730"/>
      <c r="X763" s="730"/>
      <c r="Y763" s="730"/>
      <c r="Z763" s="730"/>
      <c r="AA763" s="730"/>
      <c r="AB763" s="730"/>
      <c r="AC763" s="730"/>
      <c r="AD763" s="730"/>
      <c r="AE763" s="730"/>
      <c r="AF763" s="730"/>
      <c r="AG763" s="730"/>
      <c r="AH763" s="203"/>
      <c r="AI763" s="609"/>
      <c r="AJ763" s="590"/>
      <c r="AK763" s="590"/>
      <c r="AL763" s="590"/>
      <c r="AM763" s="590"/>
    </row>
    <row r="764" spans="1:39" s="158" customFormat="1" ht="60.75" customHeight="1">
      <c r="A764" s="730" t="str">
        <f t="shared" ref="A764" si="186">IF($AB$704="nie","Nie dotyczy"," ")</f>
        <v xml:space="preserve"> </v>
      </c>
      <c r="B764" s="730"/>
      <c r="C764" s="730"/>
      <c r="D764" s="730"/>
      <c r="E764" s="730" t="str">
        <f t="shared" si="119"/>
        <v xml:space="preserve"> </v>
      </c>
      <c r="F764" s="730"/>
      <c r="G764" s="730"/>
      <c r="H764" s="730"/>
      <c r="I764" s="730"/>
      <c r="J764" s="730" t="str">
        <f t="shared" si="120"/>
        <v xml:space="preserve"> </v>
      </c>
      <c r="K764" s="730"/>
      <c r="L764" s="730"/>
      <c r="M764" s="730"/>
      <c r="N764" s="730"/>
      <c r="O764" s="398" t="s">
        <v>75</v>
      </c>
      <c r="P764" s="730" t="str">
        <f t="shared" ref="P764" si="187">IF(A764="nie dotyczy","nie dotyczy"," ")</f>
        <v xml:space="preserve"> </v>
      </c>
      <c r="Q764" s="730"/>
      <c r="R764" s="730"/>
      <c r="S764" s="730"/>
      <c r="T764" s="730"/>
      <c r="U764" s="730"/>
      <c r="V764" s="730" t="str">
        <f t="shared" si="122"/>
        <v xml:space="preserve"> </v>
      </c>
      <c r="W764" s="730"/>
      <c r="X764" s="730"/>
      <c r="Y764" s="730"/>
      <c r="Z764" s="730"/>
      <c r="AA764" s="730"/>
      <c r="AB764" s="730" t="str">
        <f t="shared" si="123"/>
        <v xml:space="preserve"> </v>
      </c>
      <c r="AC764" s="730"/>
      <c r="AD764" s="730"/>
      <c r="AE764" s="730"/>
      <c r="AF764" s="730"/>
      <c r="AG764" s="730"/>
      <c r="AH764" s="203"/>
      <c r="AI764" s="609"/>
      <c r="AJ764" s="590"/>
      <c r="AK764" s="590"/>
      <c r="AL764" s="590"/>
      <c r="AM764" s="590"/>
    </row>
    <row r="765" spans="1:39" s="158" customFormat="1" ht="60.75" customHeight="1">
      <c r="A765" s="730"/>
      <c r="B765" s="730"/>
      <c r="C765" s="730"/>
      <c r="D765" s="730"/>
      <c r="E765" s="730"/>
      <c r="F765" s="730"/>
      <c r="G765" s="730"/>
      <c r="H765" s="730"/>
      <c r="I765" s="730"/>
      <c r="J765" s="730"/>
      <c r="K765" s="730"/>
      <c r="L765" s="730"/>
      <c r="M765" s="730"/>
      <c r="N765" s="730"/>
      <c r="O765" s="398" t="s">
        <v>76</v>
      </c>
      <c r="P765" s="730" t="str">
        <f t="shared" ref="P765" si="188">IF(A764="nie dotyczy","nie dotyczy"," ")</f>
        <v xml:space="preserve"> </v>
      </c>
      <c r="Q765" s="730"/>
      <c r="R765" s="730"/>
      <c r="S765" s="730"/>
      <c r="T765" s="730"/>
      <c r="U765" s="730"/>
      <c r="V765" s="730"/>
      <c r="W765" s="730"/>
      <c r="X765" s="730"/>
      <c r="Y765" s="730"/>
      <c r="Z765" s="730"/>
      <c r="AA765" s="730"/>
      <c r="AB765" s="730"/>
      <c r="AC765" s="730"/>
      <c r="AD765" s="730"/>
      <c r="AE765" s="730"/>
      <c r="AF765" s="730"/>
      <c r="AG765" s="730"/>
      <c r="AH765" s="203"/>
      <c r="AI765" s="609"/>
      <c r="AJ765" s="590"/>
      <c r="AK765" s="590"/>
      <c r="AL765" s="590"/>
      <c r="AM765" s="590"/>
    </row>
    <row r="766" spans="1:39" s="158" customFormat="1" ht="60.75" customHeight="1">
      <c r="A766" s="730"/>
      <c r="B766" s="730"/>
      <c r="C766" s="730"/>
      <c r="D766" s="730"/>
      <c r="E766" s="730"/>
      <c r="F766" s="730"/>
      <c r="G766" s="730"/>
      <c r="H766" s="730"/>
      <c r="I766" s="730"/>
      <c r="J766" s="730"/>
      <c r="K766" s="730"/>
      <c r="L766" s="730"/>
      <c r="M766" s="730"/>
      <c r="N766" s="730"/>
      <c r="O766" s="398" t="s">
        <v>144</v>
      </c>
      <c r="P766" s="730" t="str">
        <f t="shared" ref="P766" si="189">IF(A764="nie dotyczy","nie dotyczy"," ")</f>
        <v xml:space="preserve"> </v>
      </c>
      <c r="Q766" s="730"/>
      <c r="R766" s="730"/>
      <c r="S766" s="730"/>
      <c r="T766" s="730"/>
      <c r="U766" s="730"/>
      <c r="V766" s="730"/>
      <c r="W766" s="730"/>
      <c r="X766" s="730"/>
      <c r="Y766" s="730"/>
      <c r="Z766" s="730"/>
      <c r="AA766" s="730"/>
      <c r="AB766" s="730"/>
      <c r="AC766" s="730"/>
      <c r="AD766" s="730"/>
      <c r="AE766" s="730"/>
      <c r="AF766" s="730"/>
      <c r="AG766" s="730"/>
      <c r="AH766" s="203"/>
      <c r="AI766" s="609"/>
      <c r="AJ766" s="590"/>
      <c r="AK766" s="590"/>
      <c r="AL766" s="590"/>
      <c r="AM766" s="590"/>
    </row>
    <row r="767" spans="1:39" s="158" customFormat="1" ht="60.75" customHeight="1">
      <c r="A767" s="730"/>
      <c r="B767" s="730"/>
      <c r="C767" s="730"/>
      <c r="D767" s="730"/>
      <c r="E767" s="730"/>
      <c r="F767" s="730"/>
      <c r="G767" s="730"/>
      <c r="H767" s="730"/>
      <c r="I767" s="730"/>
      <c r="J767" s="730"/>
      <c r="K767" s="730"/>
      <c r="L767" s="730"/>
      <c r="M767" s="730"/>
      <c r="N767" s="730"/>
      <c r="O767" s="398" t="s">
        <v>77</v>
      </c>
      <c r="P767" s="730" t="str">
        <f t="shared" ref="P767" si="190">IF(A764="nie dotyczy","nie dotyczy"," ")</f>
        <v xml:space="preserve"> </v>
      </c>
      <c r="Q767" s="730"/>
      <c r="R767" s="730"/>
      <c r="S767" s="730"/>
      <c r="T767" s="730"/>
      <c r="U767" s="730"/>
      <c r="V767" s="730"/>
      <c r="W767" s="730"/>
      <c r="X767" s="730"/>
      <c r="Y767" s="730"/>
      <c r="Z767" s="730"/>
      <c r="AA767" s="730"/>
      <c r="AB767" s="730"/>
      <c r="AC767" s="730"/>
      <c r="AD767" s="730"/>
      <c r="AE767" s="730"/>
      <c r="AF767" s="730"/>
      <c r="AG767" s="730"/>
      <c r="AH767" s="203"/>
      <c r="AI767" s="609"/>
      <c r="AJ767" s="590"/>
      <c r="AK767" s="590"/>
      <c r="AL767" s="590"/>
      <c r="AM767" s="590"/>
    </row>
    <row r="768" spans="1:39" s="158" customFormat="1" ht="60.75" customHeight="1">
      <c r="A768" s="730"/>
      <c r="B768" s="730"/>
      <c r="C768" s="730"/>
      <c r="D768" s="730"/>
      <c r="E768" s="730"/>
      <c r="F768" s="730"/>
      <c r="G768" s="730"/>
      <c r="H768" s="730"/>
      <c r="I768" s="730"/>
      <c r="J768" s="730"/>
      <c r="K768" s="730"/>
      <c r="L768" s="730"/>
      <c r="M768" s="730"/>
      <c r="N768" s="730"/>
      <c r="O768" s="398" t="s">
        <v>65</v>
      </c>
      <c r="P768" s="730" t="str">
        <f t="shared" ref="P768" si="191">IF(A764="nie dotyczy","nie dotyczy"," ")</f>
        <v xml:space="preserve"> </v>
      </c>
      <c r="Q768" s="730"/>
      <c r="R768" s="730"/>
      <c r="S768" s="730"/>
      <c r="T768" s="730"/>
      <c r="U768" s="730"/>
      <c r="V768" s="730"/>
      <c r="W768" s="730"/>
      <c r="X768" s="730"/>
      <c r="Y768" s="730"/>
      <c r="Z768" s="730"/>
      <c r="AA768" s="730"/>
      <c r="AB768" s="730"/>
      <c r="AC768" s="730"/>
      <c r="AD768" s="730"/>
      <c r="AE768" s="730"/>
      <c r="AF768" s="730"/>
      <c r="AG768" s="730"/>
      <c r="AH768" s="203"/>
      <c r="AI768" s="609"/>
      <c r="AJ768" s="590"/>
      <c r="AK768" s="590"/>
      <c r="AL768" s="590"/>
      <c r="AM768" s="590"/>
    </row>
    <row r="769" spans="1:39" s="158" customFormat="1" ht="60.75" customHeight="1">
      <c r="A769" s="730"/>
      <c r="B769" s="730"/>
      <c r="C769" s="730"/>
      <c r="D769" s="730"/>
      <c r="E769" s="730"/>
      <c r="F769" s="730"/>
      <c r="G769" s="730"/>
      <c r="H769" s="730"/>
      <c r="I769" s="730"/>
      <c r="J769" s="730"/>
      <c r="K769" s="730"/>
      <c r="L769" s="730"/>
      <c r="M769" s="730"/>
      <c r="N769" s="730"/>
      <c r="O769" s="398" t="s">
        <v>64</v>
      </c>
      <c r="P769" s="730" t="str">
        <f t="shared" ref="P769" si="192">IF(A764="nie dotyczy","nie dotyczy"," ")</f>
        <v xml:space="preserve"> </v>
      </c>
      <c r="Q769" s="730"/>
      <c r="R769" s="730"/>
      <c r="S769" s="730"/>
      <c r="T769" s="730"/>
      <c r="U769" s="730"/>
      <c r="V769" s="730"/>
      <c r="W769" s="730"/>
      <c r="X769" s="730"/>
      <c r="Y769" s="730"/>
      <c r="Z769" s="730"/>
      <c r="AA769" s="730"/>
      <c r="AB769" s="730"/>
      <c r="AC769" s="730"/>
      <c r="AD769" s="730"/>
      <c r="AE769" s="730"/>
      <c r="AF769" s="730"/>
      <c r="AG769" s="730"/>
      <c r="AH769" s="203"/>
      <c r="AI769" s="609"/>
      <c r="AJ769" s="590"/>
      <c r="AK769" s="590"/>
      <c r="AL769" s="590"/>
      <c r="AM769" s="590"/>
    </row>
    <row r="770" spans="1:39" s="158" customFormat="1" ht="60.75" customHeight="1">
      <c r="A770" s="730"/>
      <c r="B770" s="730"/>
      <c r="C770" s="730"/>
      <c r="D770" s="730"/>
      <c r="E770" s="730"/>
      <c r="F770" s="730"/>
      <c r="G770" s="730"/>
      <c r="H770" s="730"/>
      <c r="I770" s="730"/>
      <c r="J770" s="730"/>
      <c r="K770" s="730"/>
      <c r="L770" s="730"/>
      <c r="M770" s="730"/>
      <c r="N770" s="730"/>
      <c r="O770" s="398" t="s">
        <v>70</v>
      </c>
      <c r="P770" s="730" t="str">
        <f t="shared" ref="P770" si="193">IF(A764="nie dotyczy","nie dotyczy"," ")</f>
        <v xml:space="preserve"> </v>
      </c>
      <c r="Q770" s="730"/>
      <c r="R770" s="730"/>
      <c r="S770" s="730"/>
      <c r="T770" s="730"/>
      <c r="U770" s="730"/>
      <c r="V770" s="730"/>
      <c r="W770" s="730"/>
      <c r="X770" s="730"/>
      <c r="Y770" s="730"/>
      <c r="Z770" s="730"/>
      <c r="AA770" s="730"/>
      <c r="AB770" s="730"/>
      <c r="AC770" s="730"/>
      <c r="AD770" s="730"/>
      <c r="AE770" s="730"/>
      <c r="AF770" s="730"/>
      <c r="AG770" s="730"/>
      <c r="AH770" s="203"/>
      <c r="AI770" s="609"/>
      <c r="AJ770" s="590"/>
      <c r="AK770" s="590"/>
      <c r="AL770" s="590"/>
      <c r="AM770" s="590"/>
    </row>
    <row r="771" spans="1:39" s="158" customFormat="1" ht="60.75" customHeight="1">
      <c r="A771" s="730" t="str">
        <f t="shared" ref="A771" si="194">IF($AB$704="nie","Nie dotyczy"," ")</f>
        <v xml:space="preserve"> </v>
      </c>
      <c r="B771" s="730"/>
      <c r="C771" s="730"/>
      <c r="D771" s="730"/>
      <c r="E771" s="730" t="str">
        <f t="shared" si="119"/>
        <v xml:space="preserve"> </v>
      </c>
      <c r="F771" s="730"/>
      <c r="G771" s="730"/>
      <c r="H771" s="730"/>
      <c r="I771" s="730"/>
      <c r="J771" s="730" t="str">
        <f t="shared" si="120"/>
        <v xml:space="preserve"> </v>
      </c>
      <c r="K771" s="730"/>
      <c r="L771" s="730"/>
      <c r="M771" s="730"/>
      <c r="N771" s="730"/>
      <c r="O771" s="398" t="s">
        <v>75</v>
      </c>
      <c r="P771" s="730" t="str">
        <f t="shared" ref="P771" si="195">IF(A771="nie dotyczy","nie dotyczy"," ")</f>
        <v xml:space="preserve"> </v>
      </c>
      <c r="Q771" s="730"/>
      <c r="R771" s="730"/>
      <c r="S771" s="730"/>
      <c r="T771" s="730"/>
      <c r="U771" s="730"/>
      <c r="V771" s="730" t="str">
        <f t="shared" si="122"/>
        <v xml:space="preserve"> </v>
      </c>
      <c r="W771" s="730"/>
      <c r="X771" s="730"/>
      <c r="Y771" s="730"/>
      <c r="Z771" s="730"/>
      <c r="AA771" s="730"/>
      <c r="AB771" s="730" t="str">
        <f t="shared" si="123"/>
        <v xml:space="preserve"> </v>
      </c>
      <c r="AC771" s="730"/>
      <c r="AD771" s="730"/>
      <c r="AE771" s="730"/>
      <c r="AF771" s="730"/>
      <c r="AG771" s="730"/>
      <c r="AH771" s="203"/>
      <c r="AI771" s="609"/>
      <c r="AJ771" s="590"/>
      <c r="AK771" s="590"/>
      <c r="AL771" s="590"/>
      <c r="AM771" s="590"/>
    </row>
    <row r="772" spans="1:39" s="158" customFormat="1" ht="60.75" customHeight="1">
      <c r="A772" s="730"/>
      <c r="B772" s="730"/>
      <c r="C772" s="730"/>
      <c r="D772" s="730"/>
      <c r="E772" s="730"/>
      <c r="F772" s="730"/>
      <c r="G772" s="730"/>
      <c r="H772" s="730"/>
      <c r="I772" s="730"/>
      <c r="J772" s="730"/>
      <c r="K772" s="730"/>
      <c r="L772" s="730"/>
      <c r="M772" s="730"/>
      <c r="N772" s="730"/>
      <c r="O772" s="398" t="s">
        <v>76</v>
      </c>
      <c r="P772" s="730" t="str">
        <f t="shared" ref="P772" si="196">IF(A771="nie dotyczy","nie dotyczy"," ")</f>
        <v xml:space="preserve"> </v>
      </c>
      <c r="Q772" s="730"/>
      <c r="R772" s="730"/>
      <c r="S772" s="730"/>
      <c r="T772" s="730"/>
      <c r="U772" s="730"/>
      <c r="V772" s="730"/>
      <c r="W772" s="730"/>
      <c r="X772" s="730"/>
      <c r="Y772" s="730"/>
      <c r="Z772" s="730"/>
      <c r="AA772" s="730"/>
      <c r="AB772" s="730"/>
      <c r="AC772" s="730"/>
      <c r="AD772" s="730"/>
      <c r="AE772" s="730"/>
      <c r="AF772" s="730"/>
      <c r="AG772" s="730"/>
      <c r="AH772" s="203"/>
      <c r="AI772" s="609"/>
      <c r="AJ772" s="590"/>
      <c r="AK772" s="590"/>
      <c r="AL772" s="590"/>
      <c r="AM772" s="590"/>
    </row>
    <row r="773" spans="1:39" s="158" customFormat="1" ht="60.75" customHeight="1">
      <c r="A773" s="730"/>
      <c r="B773" s="730"/>
      <c r="C773" s="730"/>
      <c r="D773" s="730"/>
      <c r="E773" s="730"/>
      <c r="F773" s="730"/>
      <c r="G773" s="730"/>
      <c r="H773" s="730"/>
      <c r="I773" s="730"/>
      <c r="J773" s="730"/>
      <c r="K773" s="730"/>
      <c r="L773" s="730"/>
      <c r="M773" s="730"/>
      <c r="N773" s="730"/>
      <c r="O773" s="398" t="s">
        <v>144</v>
      </c>
      <c r="P773" s="730" t="str">
        <f t="shared" ref="P773" si="197">IF(A771="nie dotyczy","nie dotyczy"," ")</f>
        <v xml:space="preserve"> </v>
      </c>
      <c r="Q773" s="730"/>
      <c r="R773" s="730"/>
      <c r="S773" s="730"/>
      <c r="T773" s="730"/>
      <c r="U773" s="730"/>
      <c r="V773" s="730"/>
      <c r="W773" s="730"/>
      <c r="X773" s="730"/>
      <c r="Y773" s="730"/>
      <c r="Z773" s="730"/>
      <c r="AA773" s="730"/>
      <c r="AB773" s="730"/>
      <c r="AC773" s="730"/>
      <c r="AD773" s="730"/>
      <c r="AE773" s="730"/>
      <c r="AF773" s="730"/>
      <c r="AG773" s="730"/>
      <c r="AH773" s="203"/>
      <c r="AI773" s="609"/>
      <c r="AJ773" s="590"/>
      <c r="AK773" s="590"/>
      <c r="AL773" s="590"/>
      <c r="AM773" s="590"/>
    </row>
    <row r="774" spans="1:39" s="158" customFormat="1" ht="60.75" customHeight="1">
      <c r="A774" s="730"/>
      <c r="B774" s="730"/>
      <c r="C774" s="730"/>
      <c r="D774" s="730"/>
      <c r="E774" s="730"/>
      <c r="F774" s="730"/>
      <c r="G774" s="730"/>
      <c r="H774" s="730"/>
      <c r="I774" s="730"/>
      <c r="J774" s="730"/>
      <c r="K774" s="730"/>
      <c r="L774" s="730"/>
      <c r="M774" s="730"/>
      <c r="N774" s="730"/>
      <c r="O774" s="398" t="s">
        <v>77</v>
      </c>
      <c r="P774" s="730" t="str">
        <f t="shared" ref="P774" si="198">IF(A771="nie dotyczy","nie dotyczy"," ")</f>
        <v xml:space="preserve"> </v>
      </c>
      <c r="Q774" s="730"/>
      <c r="R774" s="730"/>
      <c r="S774" s="730"/>
      <c r="T774" s="730"/>
      <c r="U774" s="730"/>
      <c r="V774" s="730"/>
      <c r="W774" s="730"/>
      <c r="X774" s="730"/>
      <c r="Y774" s="730"/>
      <c r="Z774" s="730"/>
      <c r="AA774" s="730"/>
      <c r="AB774" s="730"/>
      <c r="AC774" s="730"/>
      <c r="AD774" s="730"/>
      <c r="AE774" s="730"/>
      <c r="AF774" s="730"/>
      <c r="AG774" s="730"/>
      <c r="AH774" s="203"/>
      <c r="AI774" s="609"/>
      <c r="AJ774" s="590"/>
      <c r="AK774" s="590"/>
      <c r="AL774" s="590"/>
      <c r="AM774" s="590"/>
    </row>
    <row r="775" spans="1:39" s="158" customFormat="1" ht="60.75" customHeight="1">
      <c r="A775" s="730"/>
      <c r="B775" s="730"/>
      <c r="C775" s="730"/>
      <c r="D775" s="730"/>
      <c r="E775" s="730"/>
      <c r="F775" s="730"/>
      <c r="G775" s="730"/>
      <c r="H775" s="730"/>
      <c r="I775" s="730"/>
      <c r="J775" s="730"/>
      <c r="K775" s="730"/>
      <c r="L775" s="730"/>
      <c r="M775" s="730"/>
      <c r="N775" s="730"/>
      <c r="O775" s="398" t="s">
        <v>65</v>
      </c>
      <c r="P775" s="730" t="str">
        <f t="shared" ref="P775" si="199">IF(A771="nie dotyczy","nie dotyczy"," ")</f>
        <v xml:space="preserve"> </v>
      </c>
      <c r="Q775" s="730"/>
      <c r="R775" s="730"/>
      <c r="S775" s="730"/>
      <c r="T775" s="730"/>
      <c r="U775" s="730"/>
      <c r="V775" s="730"/>
      <c r="W775" s="730"/>
      <c r="X775" s="730"/>
      <c r="Y775" s="730"/>
      <c r="Z775" s="730"/>
      <c r="AA775" s="730"/>
      <c r="AB775" s="730"/>
      <c r="AC775" s="730"/>
      <c r="AD775" s="730"/>
      <c r="AE775" s="730"/>
      <c r="AF775" s="730"/>
      <c r="AG775" s="730"/>
      <c r="AH775" s="203"/>
      <c r="AI775" s="609"/>
      <c r="AJ775" s="590"/>
      <c r="AK775" s="590"/>
      <c r="AL775" s="590"/>
      <c r="AM775" s="590"/>
    </row>
    <row r="776" spans="1:39" s="158" customFormat="1" ht="40.5" customHeight="1">
      <c r="A776" s="730"/>
      <c r="B776" s="730"/>
      <c r="C776" s="730"/>
      <c r="D776" s="730"/>
      <c r="E776" s="730"/>
      <c r="F776" s="730"/>
      <c r="G776" s="730"/>
      <c r="H776" s="730"/>
      <c r="I776" s="730"/>
      <c r="J776" s="730"/>
      <c r="K776" s="730"/>
      <c r="L776" s="730"/>
      <c r="M776" s="730"/>
      <c r="N776" s="730"/>
      <c r="O776" s="398" t="s">
        <v>64</v>
      </c>
      <c r="P776" s="730" t="str">
        <f t="shared" ref="P776" si="200">IF(A771="nie dotyczy","nie dotyczy"," ")</f>
        <v xml:space="preserve"> </v>
      </c>
      <c r="Q776" s="730"/>
      <c r="R776" s="730"/>
      <c r="S776" s="730"/>
      <c r="T776" s="730"/>
      <c r="U776" s="730"/>
      <c r="V776" s="730"/>
      <c r="W776" s="730"/>
      <c r="X776" s="730"/>
      <c r="Y776" s="730"/>
      <c r="Z776" s="730"/>
      <c r="AA776" s="730"/>
      <c r="AB776" s="730"/>
      <c r="AC776" s="730"/>
      <c r="AD776" s="730"/>
      <c r="AE776" s="730"/>
      <c r="AF776" s="730"/>
      <c r="AG776" s="730"/>
      <c r="AH776" s="203"/>
      <c r="AI776" s="609"/>
      <c r="AJ776" s="590"/>
      <c r="AK776" s="590"/>
      <c r="AL776" s="590"/>
      <c r="AM776" s="590"/>
    </row>
    <row r="777" spans="1:39" s="158" customFormat="1" ht="60.75" customHeight="1">
      <c r="A777" s="730"/>
      <c r="B777" s="730"/>
      <c r="C777" s="730"/>
      <c r="D777" s="730"/>
      <c r="E777" s="730"/>
      <c r="F777" s="730"/>
      <c r="G777" s="730"/>
      <c r="H777" s="730"/>
      <c r="I777" s="730"/>
      <c r="J777" s="730"/>
      <c r="K777" s="730"/>
      <c r="L777" s="730"/>
      <c r="M777" s="730"/>
      <c r="N777" s="730"/>
      <c r="O777" s="398" t="s">
        <v>70</v>
      </c>
      <c r="P777" s="730" t="str">
        <f t="shared" ref="P777" si="201">IF(A771="nie dotyczy","nie dotyczy"," ")</f>
        <v xml:space="preserve"> </v>
      </c>
      <c r="Q777" s="730"/>
      <c r="R777" s="730"/>
      <c r="S777" s="730"/>
      <c r="T777" s="730"/>
      <c r="U777" s="730"/>
      <c r="V777" s="730"/>
      <c r="W777" s="730"/>
      <c r="X777" s="730"/>
      <c r="Y777" s="730"/>
      <c r="Z777" s="730"/>
      <c r="AA777" s="730"/>
      <c r="AB777" s="730"/>
      <c r="AC777" s="730"/>
      <c r="AD777" s="730"/>
      <c r="AE777" s="730"/>
      <c r="AF777" s="730"/>
      <c r="AG777" s="730"/>
      <c r="AH777" s="203"/>
      <c r="AI777" s="609"/>
      <c r="AJ777" s="590"/>
      <c r="AK777" s="590"/>
      <c r="AL777" s="590"/>
      <c r="AM777" s="590"/>
    </row>
    <row r="778" spans="1:39" s="158" customFormat="1" ht="60.75" customHeight="1">
      <c r="A778" s="730" t="str">
        <f t="shared" ref="A778" si="202">IF($AB$704="nie","Nie dotyczy"," ")</f>
        <v xml:space="preserve"> </v>
      </c>
      <c r="B778" s="730"/>
      <c r="C778" s="730"/>
      <c r="D778" s="730"/>
      <c r="E778" s="730" t="str">
        <f t="shared" ref="E778" si="203">IF($A778="Nie dotyczy","Nie dotyczy"," ")</f>
        <v xml:space="preserve"> </v>
      </c>
      <c r="F778" s="730"/>
      <c r="G778" s="730"/>
      <c r="H778" s="730"/>
      <c r="I778" s="730"/>
      <c r="J778" s="730" t="str">
        <f t="shared" ref="J778" si="204">IF($A778="Nie dotyczy","Nie dotyczy"," ")</f>
        <v xml:space="preserve"> </v>
      </c>
      <c r="K778" s="730"/>
      <c r="L778" s="730"/>
      <c r="M778" s="730"/>
      <c r="N778" s="730"/>
      <c r="O778" s="398" t="s">
        <v>75</v>
      </c>
      <c r="P778" s="730" t="str">
        <f t="shared" ref="P778" si="205">IF(A778="nie dotyczy","nie dotyczy"," ")</f>
        <v xml:space="preserve"> </v>
      </c>
      <c r="Q778" s="730"/>
      <c r="R778" s="730"/>
      <c r="S778" s="730"/>
      <c r="T778" s="730"/>
      <c r="U778" s="730"/>
      <c r="V778" s="730" t="str">
        <f t="shared" ref="V778" si="206">IF($A778="Nie dotyczy","Nie dotyczy"," ")</f>
        <v xml:space="preserve"> </v>
      </c>
      <c r="W778" s="730"/>
      <c r="X778" s="730"/>
      <c r="Y778" s="730"/>
      <c r="Z778" s="730"/>
      <c r="AA778" s="730"/>
      <c r="AB778" s="730" t="str">
        <f t="shared" ref="AB778" si="207">IF($A778="Nie dotyczy","Nie dotyczy"," ")</f>
        <v xml:space="preserve"> </v>
      </c>
      <c r="AC778" s="730"/>
      <c r="AD778" s="730"/>
      <c r="AE778" s="730"/>
      <c r="AF778" s="730"/>
      <c r="AG778" s="730"/>
      <c r="AH778" s="203"/>
      <c r="AI778" s="609"/>
      <c r="AJ778" s="590"/>
      <c r="AK778" s="590"/>
      <c r="AL778" s="590"/>
      <c r="AM778" s="590"/>
    </row>
    <row r="779" spans="1:39" s="158" customFormat="1" ht="60.75" customHeight="1">
      <c r="A779" s="730"/>
      <c r="B779" s="730"/>
      <c r="C779" s="730"/>
      <c r="D779" s="730"/>
      <c r="E779" s="730"/>
      <c r="F779" s="730"/>
      <c r="G779" s="730"/>
      <c r="H779" s="730"/>
      <c r="I779" s="730"/>
      <c r="J779" s="730"/>
      <c r="K779" s="730"/>
      <c r="L779" s="730"/>
      <c r="M779" s="730"/>
      <c r="N779" s="730"/>
      <c r="O779" s="398" t="s">
        <v>76</v>
      </c>
      <c r="P779" s="730" t="str">
        <f t="shared" ref="P779" si="208">IF(A778="nie dotyczy","nie dotyczy"," ")</f>
        <v xml:space="preserve"> </v>
      </c>
      <c r="Q779" s="730"/>
      <c r="R779" s="730"/>
      <c r="S779" s="730"/>
      <c r="T779" s="730"/>
      <c r="U779" s="730"/>
      <c r="V779" s="730"/>
      <c r="W779" s="730"/>
      <c r="X779" s="730"/>
      <c r="Y779" s="730"/>
      <c r="Z779" s="730"/>
      <c r="AA779" s="730"/>
      <c r="AB779" s="730"/>
      <c r="AC779" s="730"/>
      <c r="AD779" s="730"/>
      <c r="AE779" s="730"/>
      <c r="AF779" s="730"/>
      <c r="AG779" s="730"/>
      <c r="AH779" s="203"/>
      <c r="AI779" s="609"/>
      <c r="AJ779" s="590"/>
      <c r="AK779" s="590"/>
      <c r="AL779" s="590"/>
      <c r="AM779" s="590"/>
    </row>
    <row r="780" spans="1:39" s="158" customFormat="1" ht="60.75" customHeight="1">
      <c r="A780" s="730"/>
      <c r="B780" s="730"/>
      <c r="C780" s="730"/>
      <c r="D780" s="730"/>
      <c r="E780" s="730"/>
      <c r="F780" s="730"/>
      <c r="G780" s="730"/>
      <c r="H780" s="730"/>
      <c r="I780" s="730"/>
      <c r="J780" s="730"/>
      <c r="K780" s="730"/>
      <c r="L780" s="730"/>
      <c r="M780" s="730"/>
      <c r="N780" s="730"/>
      <c r="O780" s="398" t="s">
        <v>144</v>
      </c>
      <c r="P780" s="730" t="str">
        <f t="shared" ref="P780" si="209">IF(A778="nie dotyczy","nie dotyczy"," ")</f>
        <v xml:space="preserve"> </v>
      </c>
      <c r="Q780" s="730"/>
      <c r="R780" s="730"/>
      <c r="S780" s="730"/>
      <c r="T780" s="730"/>
      <c r="U780" s="730"/>
      <c r="V780" s="730"/>
      <c r="W780" s="730"/>
      <c r="X780" s="730"/>
      <c r="Y780" s="730"/>
      <c r="Z780" s="730"/>
      <c r="AA780" s="730"/>
      <c r="AB780" s="730"/>
      <c r="AC780" s="730"/>
      <c r="AD780" s="730"/>
      <c r="AE780" s="730"/>
      <c r="AF780" s="730"/>
      <c r="AG780" s="730"/>
      <c r="AH780" s="203"/>
      <c r="AI780" s="609"/>
      <c r="AJ780" s="590"/>
      <c r="AK780" s="590"/>
      <c r="AL780" s="590"/>
      <c r="AM780" s="590"/>
    </row>
    <row r="781" spans="1:39" s="158" customFormat="1" ht="60.75" customHeight="1">
      <c r="A781" s="730"/>
      <c r="B781" s="730"/>
      <c r="C781" s="730"/>
      <c r="D781" s="730"/>
      <c r="E781" s="730"/>
      <c r="F781" s="730"/>
      <c r="G781" s="730"/>
      <c r="H781" s="730"/>
      <c r="I781" s="730"/>
      <c r="J781" s="730"/>
      <c r="K781" s="730"/>
      <c r="L781" s="730"/>
      <c r="M781" s="730"/>
      <c r="N781" s="730"/>
      <c r="O781" s="398" t="s">
        <v>77</v>
      </c>
      <c r="P781" s="730" t="str">
        <f t="shared" ref="P781" si="210">IF(A778="nie dotyczy","nie dotyczy"," ")</f>
        <v xml:space="preserve"> </v>
      </c>
      <c r="Q781" s="730"/>
      <c r="R781" s="730"/>
      <c r="S781" s="730"/>
      <c r="T781" s="730"/>
      <c r="U781" s="730"/>
      <c r="V781" s="730"/>
      <c r="W781" s="730"/>
      <c r="X781" s="730"/>
      <c r="Y781" s="730"/>
      <c r="Z781" s="730"/>
      <c r="AA781" s="730"/>
      <c r="AB781" s="730"/>
      <c r="AC781" s="730"/>
      <c r="AD781" s="730"/>
      <c r="AE781" s="730"/>
      <c r="AF781" s="730"/>
      <c r="AG781" s="730"/>
      <c r="AH781" s="203"/>
      <c r="AI781" s="609"/>
      <c r="AJ781" s="590"/>
      <c r="AK781" s="590"/>
      <c r="AL781" s="590"/>
      <c r="AM781" s="590"/>
    </row>
    <row r="782" spans="1:39" s="158" customFormat="1" ht="60.75" customHeight="1">
      <c r="A782" s="730"/>
      <c r="B782" s="730"/>
      <c r="C782" s="730"/>
      <c r="D782" s="730"/>
      <c r="E782" s="730"/>
      <c r="F782" s="730"/>
      <c r="G782" s="730"/>
      <c r="H782" s="730"/>
      <c r="I782" s="730"/>
      <c r="J782" s="730"/>
      <c r="K782" s="730"/>
      <c r="L782" s="730"/>
      <c r="M782" s="730"/>
      <c r="N782" s="730"/>
      <c r="O782" s="398" t="s">
        <v>65</v>
      </c>
      <c r="P782" s="730" t="str">
        <f t="shared" ref="P782" si="211">IF(A778="nie dotyczy","nie dotyczy"," ")</f>
        <v xml:space="preserve"> </v>
      </c>
      <c r="Q782" s="730"/>
      <c r="R782" s="730"/>
      <c r="S782" s="730"/>
      <c r="T782" s="730"/>
      <c r="U782" s="730"/>
      <c r="V782" s="730"/>
      <c r="W782" s="730"/>
      <c r="X782" s="730"/>
      <c r="Y782" s="730"/>
      <c r="Z782" s="730"/>
      <c r="AA782" s="730"/>
      <c r="AB782" s="730"/>
      <c r="AC782" s="730"/>
      <c r="AD782" s="730"/>
      <c r="AE782" s="730"/>
      <c r="AF782" s="730"/>
      <c r="AG782" s="730"/>
      <c r="AH782" s="203"/>
      <c r="AI782" s="609"/>
      <c r="AJ782" s="590"/>
      <c r="AK782" s="590"/>
      <c r="AL782" s="590"/>
      <c r="AM782" s="590"/>
    </row>
    <row r="783" spans="1:39" s="158" customFormat="1" ht="60.75" customHeight="1">
      <c r="A783" s="730"/>
      <c r="B783" s="730"/>
      <c r="C783" s="730"/>
      <c r="D783" s="730"/>
      <c r="E783" s="730"/>
      <c r="F783" s="730"/>
      <c r="G783" s="730"/>
      <c r="H783" s="730"/>
      <c r="I783" s="730"/>
      <c r="J783" s="730"/>
      <c r="K783" s="730"/>
      <c r="L783" s="730"/>
      <c r="M783" s="730"/>
      <c r="N783" s="730"/>
      <c r="O783" s="398" t="s">
        <v>64</v>
      </c>
      <c r="P783" s="730" t="str">
        <f t="shared" ref="P783" si="212">IF(A778="nie dotyczy","nie dotyczy"," ")</f>
        <v xml:space="preserve"> </v>
      </c>
      <c r="Q783" s="730"/>
      <c r="R783" s="730"/>
      <c r="S783" s="730"/>
      <c r="T783" s="730"/>
      <c r="U783" s="730"/>
      <c r="V783" s="730"/>
      <c r="W783" s="730"/>
      <c r="X783" s="730"/>
      <c r="Y783" s="730"/>
      <c r="Z783" s="730"/>
      <c r="AA783" s="730"/>
      <c r="AB783" s="730"/>
      <c r="AC783" s="730"/>
      <c r="AD783" s="730"/>
      <c r="AE783" s="730"/>
      <c r="AF783" s="730"/>
      <c r="AG783" s="730"/>
      <c r="AH783" s="203"/>
      <c r="AI783" s="609"/>
      <c r="AJ783" s="590"/>
      <c r="AK783" s="590"/>
      <c r="AL783" s="590"/>
      <c r="AM783" s="590"/>
    </row>
    <row r="784" spans="1:39" s="158" customFormat="1" ht="60.75" customHeight="1">
      <c r="A784" s="730"/>
      <c r="B784" s="730"/>
      <c r="C784" s="730"/>
      <c r="D784" s="730"/>
      <c r="E784" s="730"/>
      <c r="F784" s="730"/>
      <c r="G784" s="730"/>
      <c r="H784" s="730"/>
      <c r="I784" s="730"/>
      <c r="J784" s="730"/>
      <c r="K784" s="730"/>
      <c r="L784" s="730"/>
      <c r="M784" s="730"/>
      <c r="N784" s="730"/>
      <c r="O784" s="398" t="s">
        <v>70</v>
      </c>
      <c r="P784" s="730" t="str">
        <f t="shared" ref="P784" si="213">IF(A778="nie dotyczy","nie dotyczy"," ")</f>
        <v xml:space="preserve"> </v>
      </c>
      <c r="Q784" s="730"/>
      <c r="R784" s="730"/>
      <c r="S784" s="730"/>
      <c r="T784" s="730"/>
      <c r="U784" s="730"/>
      <c r="V784" s="730"/>
      <c r="W784" s="730"/>
      <c r="X784" s="730"/>
      <c r="Y784" s="730"/>
      <c r="Z784" s="730"/>
      <c r="AA784" s="730"/>
      <c r="AB784" s="730"/>
      <c r="AC784" s="730"/>
      <c r="AD784" s="730"/>
      <c r="AE784" s="730"/>
      <c r="AF784" s="730"/>
      <c r="AG784" s="730"/>
      <c r="AH784" s="203"/>
      <c r="AI784" s="609"/>
      <c r="AJ784" s="590"/>
      <c r="AK784" s="590"/>
      <c r="AL784" s="590"/>
      <c r="AM784" s="590"/>
    </row>
    <row r="785" spans="1:39" s="158" customFormat="1">
      <c r="A785" s="207"/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  <c r="N785" s="207"/>
      <c r="O785" s="207"/>
      <c r="P785" s="207"/>
      <c r="Q785" s="207"/>
      <c r="R785" s="207"/>
      <c r="S785" s="207"/>
      <c r="T785" s="207"/>
      <c r="U785" s="207"/>
      <c r="V785" s="207"/>
      <c r="W785" s="207"/>
      <c r="X785" s="207"/>
      <c r="Y785" s="207"/>
      <c r="Z785" s="207"/>
      <c r="AA785" s="207"/>
      <c r="AB785" s="207"/>
      <c r="AC785" s="207"/>
      <c r="AD785" s="207"/>
      <c r="AE785" s="207"/>
      <c r="AF785" s="207"/>
      <c r="AG785" s="207"/>
      <c r="AH785" s="208"/>
      <c r="AI785" s="209"/>
      <c r="AJ785" s="209"/>
      <c r="AK785" s="209"/>
      <c r="AL785" s="209"/>
      <c r="AM785" s="209"/>
    </row>
    <row r="786" spans="1:39" s="158" customFormat="1">
      <c r="A786" s="207"/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  <c r="O786" s="207"/>
      <c r="P786" s="207"/>
      <c r="Q786" s="207"/>
      <c r="R786" s="207"/>
      <c r="S786" s="207"/>
      <c r="T786" s="207"/>
      <c r="U786" s="207"/>
      <c r="V786" s="207"/>
      <c r="W786" s="207"/>
      <c r="X786" s="207"/>
      <c r="Y786" s="207"/>
      <c r="Z786" s="207"/>
      <c r="AA786" s="207"/>
      <c r="AB786" s="207"/>
      <c r="AC786" s="207"/>
      <c r="AD786" s="207"/>
      <c r="AE786" s="207"/>
      <c r="AF786" s="207"/>
      <c r="AG786" s="207"/>
      <c r="AH786" s="208"/>
      <c r="AI786" s="209"/>
      <c r="AJ786" s="209"/>
      <c r="AK786" s="209"/>
      <c r="AL786" s="209"/>
      <c r="AM786" s="209"/>
    </row>
    <row r="787" spans="1:39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210"/>
    </row>
    <row r="788" spans="1:39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210"/>
    </row>
    <row r="789" spans="1:39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  <c r="AH789" s="210"/>
    </row>
    <row r="790" spans="1:39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  <c r="AH790" s="210"/>
    </row>
    <row r="791" spans="1:39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  <c r="AH791" s="210"/>
    </row>
    <row r="792" spans="1:39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  <c r="AH792" s="210"/>
    </row>
    <row r="793" spans="1:39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  <c r="AH793" s="210"/>
    </row>
    <row r="794" spans="1:39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  <c r="AH794" s="210"/>
    </row>
    <row r="795" spans="1:39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  <c r="AH795" s="210"/>
    </row>
    <row r="796" spans="1:39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  <c r="AH796" s="210"/>
    </row>
    <row r="797" spans="1:39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  <c r="AH797" s="210"/>
    </row>
    <row r="798" spans="1:39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  <c r="AH798" s="210"/>
    </row>
    <row r="799" spans="1:39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210"/>
    </row>
    <row r="800" spans="1:39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  <c r="AH800" s="210"/>
    </row>
    <row r="801" spans="1:34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  <c r="AH801" s="210"/>
    </row>
    <row r="802" spans="1:34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  <c r="AH802" s="210"/>
    </row>
    <row r="803" spans="1:34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  <c r="AH803" s="210"/>
    </row>
    <row r="804" spans="1:34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210"/>
    </row>
    <row r="805" spans="1:34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  <c r="AH805" s="210"/>
    </row>
    <row r="806" spans="1:34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  <c r="AH806" s="210"/>
    </row>
    <row r="807" spans="1:34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  <c r="AH807" s="210"/>
    </row>
    <row r="808" spans="1:34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210"/>
    </row>
    <row r="809" spans="1:34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  <c r="AH809" s="210"/>
    </row>
    <row r="810" spans="1:34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  <c r="AH810" s="210"/>
    </row>
    <row r="811" spans="1:34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  <c r="AH811" s="210"/>
    </row>
    <row r="812" spans="1:34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  <c r="AH812" s="210"/>
    </row>
    <row r="813" spans="1:34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  <c r="AH813" s="210"/>
    </row>
    <row r="814" spans="1:34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  <c r="AH814" s="210"/>
    </row>
    <row r="815" spans="1:34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  <c r="AH815" s="210"/>
    </row>
    <row r="816" spans="1:34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210"/>
    </row>
    <row r="817" spans="1:34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  <c r="AH817" s="210"/>
    </row>
    <row r="818" spans="1:34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  <c r="AH818" s="210"/>
    </row>
    <row r="819" spans="1:34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  <c r="AH819" s="210"/>
    </row>
    <row r="820" spans="1:34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  <c r="AH820" s="210"/>
    </row>
    <row r="821" spans="1:34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  <c r="AH821" s="210"/>
    </row>
    <row r="822" spans="1:34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  <c r="AH822" s="210"/>
    </row>
    <row r="823" spans="1:34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  <c r="AH823" s="210"/>
    </row>
    <row r="824" spans="1:34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  <c r="AH824" s="210"/>
    </row>
    <row r="825" spans="1:34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  <c r="AH825" s="210"/>
    </row>
    <row r="826" spans="1:34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  <c r="AH826" s="210"/>
    </row>
    <row r="827" spans="1:34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  <c r="AH827" s="210"/>
    </row>
    <row r="828" spans="1:34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  <c r="AH828" s="210"/>
    </row>
    <row r="829" spans="1:34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  <c r="AH829" s="210"/>
    </row>
    <row r="830" spans="1:34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  <c r="AH830" s="210"/>
    </row>
    <row r="831" spans="1:34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  <c r="AH831" s="210"/>
    </row>
    <row r="832" spans="1:34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  <c r="AH832" s="210"/>
    </row>
    <row r="833" spans="1:34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210"/>
    </row>
    <row r="834" spans="1:34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  <c r="AH834" s="210"/>
    </row>
    <row r="835" spans="1:34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  <c r="AH835" s="210"/>
    </row>
    <row r="836" spans="1:34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  <c r="AH836" s="210"/>
    </row>
    <row r="837" spans="1:34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  <c r="AH837" s="210"/>
    </row>
    <row r="838" spans="1:34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  <c r="AH838" s="210"/>
    </row>
    <row r="839" spans="1:34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  <c r="AH839" s="210"/>
    </row>
    <row r="840" spans="1:34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210"/>
    </row>
    <row r="841" spans="1:34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210"/>
    </row>
    <row r="842" spans="1:34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  <c r="AH842" s="210"/>
    </row>
    <row r="843" spans="1:34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  <c r="AH843" s="210"/>
    </row>
    <row r="844" spans="1:34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210"/>
    </row>
    <row r="845" spans="1:34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  <c r="AH845" s="210"/>
    </row>
    <row r="846" spans="1:34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  <c r="AH846" s="210"/>
    </row>
    <row r="847" spans="1:34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  <c r="AH847" s="210"/>
    </row>
    <row r="848" spans="1:34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210"/>
    </row>
    <row r="849" spans="1:34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  <c r="AH849" s="210"/>
    </row>
    <row r="850" spans="1:34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  <c r="AH850" s="210"/>
    </row>
    <row r="851" spans="1:34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  <c r="AH851" s="210"/>
    </row>
    <row r="852" spans="1:34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  <c r="AH852" s="210"/>
    </row>
    <row r="853" spans="1:34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  <c r="AH853" s="210"/>
    </row>
    <row r="854" spans="1:34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  <c r="AH854" s="210"/>
    </row>
    <row r="855" spans="1:34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  <c r="AH855" s="210"/>
    </row>
    <row r="856" spans="1:34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  <c r="AH856" s="210"/>
    </row>
    <row r="857" spans="1:34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  <c r="AH857" s="210"/>
    </row>
    <row r="858" spans="1:34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  <c r="AH858" s="210"/>
    </row>
    <row r="859" spans="1:34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  <c r="AH859" s="210"/>
    </row>
    <row r="860" spans="1:34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210"/>
    </row>
    <row r="861" spans="1:34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  <c r="AH861" s="210"/>
    </row>
    <row r="862" spans="1:34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  <c r="AH862" s="210"/>
    </row>
    <row r="863" spans="1:34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  <c r="AH863" s="210"/>
    </row>
    <row r="864" spans="1:34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  <c r="AH864" s="210"/>
    </row>
    <row r="865" spans="1:34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  <c r="AH865" s="210"/>
    </row>
    <row r="866" spans="1:34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  <c r="AH866" s="210"/>
    </row>
    <row r="867" spans="1:34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  <c r="AH867" s="210"/>
    </row>
    <row r="868" spans="1:34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  <c r="AH868" s="210"/>
    </row>
    <row r="869" spans="1:34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  <c r="AH869" s="210"/>
    </row>
    <row r="870" spans="1:34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210"/>
    </row>
    <row r="871" spans="1:34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210"/>
    </row>
    <row r="872" spans="1:34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210"/>
    </row>
    <row r="873" spans="1:34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210"/>
    </row>
    <row r="874" spans="1:34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210"/>
    </row>
    <row r="875" spans="1:34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210"/>
    </row>
    <row r="876" spans="1:34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210"/>
    </row>
    <row r="877" spans="1:34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210"/>
    </row>
    <row r="878" spans="1:34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210"/>
    </row>
    <row r="879" spans="1:34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  <c r="AH879" s="210"/>
    </row>
    <row r="880" spans="1:34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  <c r="AH880" s="210"/>
    </row>
    <row r="881" spans="1:34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  <c r="AH881" s="210"/>
    </row>
    <row r="882" spans="1:34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  <c r="AH882" s="210"/>
    </row>
    <row r="883" spans="1:34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  <c r="AH883" s="210"/>
    </row>
    <row r="884" spans="1:34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  <c r="AH884" s="210"/>
    </row>
    <row r="885" spans="1:34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  <c r="AH885" s="210"/>
    </row>
    <row r="886" spans="1:34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  <c r="AH886" s="210"/>
    </row>
    <row r="887" spans="1:34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210"/>
    </row>
    <row r="888" spans="1:34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210"/>
    </row>
    <row r="889" spans="1:34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  <c r="AH889" s="210"/>
    </row>
    <row r="890" spans="1:34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  <c r="AH890" s="210"/>
    </row>
    <row r="891" spans="1:34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  <c r="AH891" s="210"/>
    </row>
    <row r="892" spans="1:34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  <c r="AH892" s="210"/>
    </row>
    <row r="893" spans="1:34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  <c r="AH893" s="210"/>
    </row>
    <row r="894" spans="1:34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  <c r="AH894" s="210"/>
    </row>
  </sheetData>
  <sheetProtection algorithmName="SHA-512" hashValue="6xxVAm4tEcmSG/V+pqouCTcIgzIbXHnqxhxRiQOl4AdGLDEmjxr4HTbRQI6HibItN1hnYBj1Bw8XPAqDbET2Vw==" saltValue="LkB//6D9GipNIEemSIxJAA==" spinCount="100000" sheet="1" formatCells="0" formatColumns="0" formatRows="0" insertRows="0" deleteRows="0" selectLockedCells="1"/>
  <mergeCells count="1244">
    <mergeCell ref="P743:U743"/>
    <mergeCell ref="P744:U744"/>
    <mergeCell ref="P745:U745"/>
    <mergeCell ref="P746:U746"/>
    <mergeCell ref="P747:U747"/>
    <mergeCell ref="P748:U748"/>
    <mergeCell ref="P749:U749"/>
    <mergeCell ref="P750:U750"/>
    <mergeCell ref="P751:U751"/>
    <mergeCell ref="P752:U752"/>
    <mergeCell ref="P753:U753"/>
    <mergeCell ref="P754:U754"/>
    <mergeCell ref="P755:U755"/>
    <mergeCell ref="P756:U756"/>
    <mergeCell ref="P757:U757"/>
    <mergeCell ref="P758:U758"/>
    <mergeCell ref="P767:U767"/>
    <mergeCell ref="P726:U726"/>
    <mergeCell ref="P727:U727"/>
    <mergeCell ref="P728:U728"/>
    <mergeCell ref="P729:U729"/>
    <mergeCell ref="P730:U730"/>
    <mergeCell ref="P731:U731"/>
    <mergeCell ref="P732:U732"/>
    <mergeCell ref="P733:U733"/>
    <mergeCell ref="P734:U734"/>
    <mergeCell ref="P735:U735"/>
    <mergeCell ref="P736:U736"/>
    <mergeCell ref="P737:U737"/>
    <mergeCell ref="P738:U738"/>
    <mergeCell ref="P739:U739"/>
    <mergeCell ref="P740:U740"/>
    <mergeCell ref="P741:U741"/>
    <mergeCell ref="P742:U742"/>
    <mergeCell ref="P700:U700"/>
    <mergeCell ref="P701:U701"/>
    <mergeCell ref="P702:U702"/>
    <mergeCell ref="P708:U708"/>
    <mergeCell ref="P709:U709"/>
    <mergeCell ref="P710:U710"/>
    <mergeCell ref="P711:U711"/>
    <mergeCell ref="P712:U712"/>
    <mergeCell ref="P713:U713"/>
    <mergeCell ref="P714:U714"/>
    <mergeCell ref="P715:U715"/>
    <mergeCell ref="P716:U716"/>
    <mergeCell ref="P717:U717"/>
    <mergeCell ref="P718:U718"/>
    <mergeCell ref="P719:U719"/>
    <mergeCell ref="P720:U720"/>
    <mergeCell ref="P725:U725"/>
    <mergeCell ref="P674:U674"/>
    <mergeCell ref="P675:U675"/>
    <mergeCell ref="P676:U676"/>
    <mergeCell ref="P677:U677"/>
    <mergeCell ref="P678:U678"/>
    <mergeCell ref="P679:U679"/>
    <mergeCell ref="P680:U680"/>
    <mergeCell ref="P682:U682"/>
    <mergeCell ref="P683:U683"/>
    <mergeCell ref="P684:U684"/>
    <mergeCell ref="P685:U685"/>
    <mergeCell ref="P686:U686"/>
    <mergeCell ref="P687:U687"/>
    <mergeCell ref="P688:U688"/>
    <mergeCell ref="P689:U689"/>
    <mergeCell ref="P690:U690"/>
    <mergeCell ref="P691:U691"/>
    <mergeCell ref="P657:U657"/>
    <mergeCell ref="P658:U658"/>
    <mergeCell ref="P659:U659"/>
    <mergeCell ref="P660:U660"/>
    <mergeCell ref="P661:U661"/>
    <mergeCell ref="P662:U662"/>
    <mergeCell ref="P663:U663"/>
    <mergeCell ref="P664:U664"/>
    <mergeCell ref="P665:U665"/>
    <mergeCell ref="P666:U666"/>
    <mergeCell ref="P667:U667"/>
    <mergeCell ref="P668:U668"/>
    <mergeCell ref="P669:U669"/>
    <mergeCell ref="P670:U670"/>
    <mergeCell ref="P671:U671"/>
    <mergeCell ref="P672:U672"/>
    <mergeCell ref="P673:U673"/>
    <mergeCell ref="P640:U640"/>
    <mergeCell ref="P641:U641"/>
    <mergeCell ref="P642:U642"/>
    <mergeCell ref="P643:U643"/>
    <mergeCell ref="P644:U644"/>
    <mergeCell ref="P645:U645"/>
    <mergeCell ref="P646:U646"/>
    <mergeCell ref="P647:U647"/>
    <mergeCell ref="P648:U648"/>
    <mergeCell ref="P649:U649"/>
    <mergeCell ref="P650:U650"/>
    <mergeCell ref="P651:U651"/>
    <mergeCell ref="P652:U652"/>
    <mergeCell ref="P653:U653"/>
    <mergeCell ref="P654:U654"/>
    <mergeCell ref="P655:U655"/>
    <mergeCell ref="P656:U656"/>
    <mergeCell ref="AL757:AL763"/>
    <mergeCell ref="A764:D770"/>
    <mergeCell ref="E764:I770"/>
    <mergeCell ref="J764:N770"/>
    <mergeCell ref="V764:AA770"/>
    <mergeCell ref="AB764:AG770"/>
    <mergeCell ref="AI764:AI770"/>
    <mergeCell ref="AL771:AL777"/>
    <mergeCell ref="AJ764:AJ770"/>
    <mergeCell ref="AK764:AK770"/>
    <mergeCell ref="AL764:AL770"/>
    <mergeCell ref="A757:D763"/>
    <mergeCell ref="E757:I763"/>
    <mergeCell ref="J757:N763"/>
    <mergeCell ref="V757:AA763"/>
    <mergeCell ref="AB757:AG763"/>
    <mergeCell ref="AI757:AI763"/>
    <mergeCell ref="AJ757:AJ763"/>
    <mergeCell ref="AK757:AK763"/>
    <mergeCell ref="P759:U759"/>
    <mergeCell ref="P760:U760"/>
    <mergeCell ref="P761:U761"/>
    <mergeCell ref="P762:U762"/>
    <mergeCell ref="P763:U763"/>
    <mergeCell ref="P764:U764"/>
    <mergeCell ref="P765:U765"/>
    <mergeCell ref="P766:U766"/>
    <mergeCell ref="P768:U768"/>
    <mergeCell ref="P769:U769"/>
    <mergeCell ref="P770:U770"/>
    <mergeCell ref="P771:U771"/>
    <mergeCell ref="P772:U772"/>
    <mergeCell ref="A778:D784"/>
    <mergeCell ref="E778:I784"/>
    <mergeCell ref="J778:N784"/>
    <mergeCell ref="V778:AA784"/>
    <mergeCell ref="AB778:AG784"/>
    <mergeCell ref="AI778:AI784"/>
    <mergeCell ref="AJ778:AJ784"/>
    <mergeCell ref="AK778:AK784"/>
    <mergeCell ref="AL778:AL784"/>
    <mergeCell ref="A771:D777"/>
    <mergeCell ref="E771:I777"/>
    <mergeCell ref="J771:N777"/>
    <mergeCell ref="V771:AA777"/>
    <mergeCell ref="AB771:AG777"/>
    <mergeCell ref="AI771:AI777"/>
    <mergeCell ref="AJ771:AJ777"/>
    <mergeCell ref="AK771:AK777"/>
    <mergeCell ref="P784:U784"/>
    <mergeCell ref="P773:U773"/>
    <mergeCell ref="P774:U774"/>
    <mergeCell ref="P775:U775"/>
    <mergeCell ref="P776:U776"/>
    <mergeCell ref="P777:U777"/>
    <mergeCell ref="P778:U778"/>
    <mergeCell ref="P779:U779"/>
    <mergeCell ref="P780:U780"/>
    <mergeCell ref="P781:U781"/>
    <mergeCell ref="P782:U782"/>
    <mergeCell ref="P783:U783"/>
    <mergeCell ref="A750:D756"/>
    <mergeCell ref="E750:I756"/>
    <mergeCell ref="J750:N756"/>
    <mergeCell ref="V750:AA756"/>
    <mergeCell ref="AB750:AG756"/>
    <mergeCell ref="AI750:AI756"/>
    <mergeCell ref="AJ750:AJ756"/>
    <mergeCell ref="AK750:AK756"/>
    <mergeCell ref="AL750:AL756"/>
    <mergeCell ref="E736:I742"/>
    <mergeCell ref="A736:D742"/>
    <mergeCell ref="A704:Z704"/>
    <mergeCell ref="AB704:AG704"/>
    <mergeCell ref="AI703:AL703"/>
    <mergeCell ref="E722:I728"/>
    <mergeCell ref="J722:N728"/>
    <mergeCell ref="V722:AA728"/>
    <mergeCell ref="AB729:AG735"/>
    <mergeCell ref="AJ729:AJ735"/>
    <mergeCell ref="AK729:AK735"/>
    <mergeCell ref="AL729:AL735"/>
    <mergeCell ref="J736:N742"/>
    <mergeCell ref="V736:AA742"/>
    <mergeCell ref="P721:U721"/>
    <mergeCell ref="P722:U722"/>
    <mergeCell ref="P723:U723"/>
    <mergeCell ref="P724:U724"/>
    <mergeCell ref="AL708:AL714"/>
    <mergeCell ref="AJ715:AJ721"/>
    <mergeCell ref="AK715:AK721"/>
    <mergeCell ref="AL715:AL721"/>
    <mergeCell ref="AJ722:AJ728"/>
    <mergeCell ref="A675:D681"/>
    <mergeCell ref="E675:I681"/>
    <mergeCell ref="J675:N681"/>
    <mergeCell ref="V675:AA681"/>
    <mergeCell ref="AB675:AG681"/>
    <mergeCell ref="AI675:AI681"/>
    <mergeCell ref="AJ675:AJ681"/>
    <mergeCell ref="AK675:AK681"/>
    <mergeCell ref="AL675:AL681"/>
    <mergeCell ref="A668:D674"/>
    <mergeCell ref="E668:I674"/>
    <mergeCell ref="J668:N674"/>
    <mergeCell ref="V668:AA674"/>
    <mergeCell ref="AB668:AG674"/>
    <mergeCell ref="P681:U681"/>
    <mergeCell ref="AK722:AK728"/>
    <mergeCell ref="V715:AA721"/>
    <mergeCell ref="AB715:AG721"/>
    <mergeCell ref="AI682:AI688"/>
    <mergeCell ref="AJ682:AJ688"/>
    <mergeCell ref="AK682:AK688"/>
    <mergeCell ref="AL682:AL688"/>
    <mergeCell ref="A689:D695"/>
    <mergeCell ref="E689:I695"/>
    <mergeCell ref="J689:N695"/>
    <mergeCell ref="V689:AA695"/>
    <mergeCell ref="AB689:AG695"/>
    <mergeCell ref="AI689:AI695"/>
    <mergeCell ref="AJ689:AJ695"/>
    <mergeCell ref="AK689:AK695"/>
    <mergeCell ref="AL689:AL695"/>
    <mergeCell ref="AL722:AL728"/>
    <mergeCell ref="AI668:AI674"/>
    <mergeCell ref="AJ668:AJ674"/>
    <mergeCell ref="AI705:AL706"/>
    <mergeCell ref="AI715:AI721"/>
    <mergeCell ref="AI722:AI728"/>
    <mergeCell ref="AJ696:AJ702"/>
    <mergeCell ref="AK696:AK702"/>
    <mergeCell ref="AL696:AL702"/>
    <mergeCell ref="P627:U627"/>
    <mergeCell ref="P628:U628"/>
    <mergeCell ref="P629:U629"/>
    <mergeCell ref="P630:U630"/>
    <mergeCell ref="P631:U631"/>
    <mergeCell ref="P632:U632"/>
    <mergeCell ref="AB696:AG702"/>
    <mergeCell ref="AI736:AI742"/>
    <mergeCell ref="E729:I735"/>
    <mergeCell ref="AK668:AK674"/>
    <mergeCell ref="AL668:AL674"/>
    <mergeCell ref="E715:I721"/>
    <mergeCell ref="J715:N721"/>
    <mergeCell ref="V708:AA714"/>
    <mergeCell ref="AB708:AG714"/>
    <mergeCell ref="E682:I688"/>
    <mergeCell ref="E707:I707"/>
    <mergeCell ref="AI696:AI702"/>
    <mergeCell ref="P633:U633"/>
    <mergeCell ref="P634:U634"/>
    <mergeCell ref="P635:U635"/>
    <mergeCell ref="P636:U636"/>
    <mergeCell ref="P637:U637"/>
    <mergeCell ref="P638:U638"/>
    <mergeCell ref="AK420:AK421"/>
    <mergeCell ref="A661:D667"/>
    <mergeCell ref="E661:I667"/>
    <mergeCell ref="J661:N667"/>
    <mergeCell ref="V661:AA667"/>
    <mergeCell ref="AB661:AG667"/>
    <mergeCell ref="V624:AA624"/>
    <mergeCell ref="A461:AG461"/>
    <mergeCell ref="M525:O525"/>
    <mergeCell ref="P525:AG525"/>
    <mergeCell ref="AB515:AG515"/>
    <mergeCell ref="Z559:AG559"/>
    <mergeCell ref="A516:D516"/>
    <mergeCell ref="AB516:AG516"/>
    <mergeCell ref="A531:Z531"/>
    <mergeCell ref="AB531:AG531"/>
    <mergeCell ref="B532:AG532"/>
    <mergeCell ref="A545:Y545"/>
    <mergeCell ref="A548:AG548"/>
    <mergeCell ref="A549:L549"/>
    <mergeCell ref="M549:X549"/>
    <mergeCell ref="Y549:AG549"/>
    <mergeCell ref="Z526:AG526"/>
    <mergeCell ref="A654:D660"/>
    <mergeCell ref="E654:I660"/>
    <mergeCell ref="J654:N660"/>
    <mergeCell ref="A480:A491"/>
    <mergeCell ref="M561:X561"/>
    <mergeCell ref="Y561:AG561"/>
    <mergeCell ref="B556:L556"/>
    <mergeCell ref="B562:L562"/>
    <mergeCell ref="P639:U639"/>
    <mergeCell ref="B462:AG462"/>
    <mergeCell ref="AI422:AI434"/>
    <mergeCell ref="AJ422:AJ434"/>
    <mergeCell ref="AK422:AK434"/>
    <mergeCell ref="AL422:AL434"/>
    <mergeCell ref="A423:A434"/>
    <mergeCell ref="B423:AG434"/>
    <mergeCell ref="A435:AG435"/>
    <mergeCell ref="AI435:AI447"/>
    <mergeCell ref="AJ435:AJ447"/>
    <mergeCell ref="AK435:AK447"/>
    <mergeCell ref="AI315:AI327"/>
    <mergeCell ref="AJ315:AJ327"/>
    <mergeCell ref="AK315:AK327"/>
    <mergeCell ref="AL315:AL327"/>
    <mergeCell ref="A316:A327"/>
    <mergeCell ref="B316:AG327"/>
    <mergeCell ref="B334:AG345"/>
    <mergeCell ref="A331:P331"/>
    <mergeCell ref="AI328:AI329"/>
    <mergeCell ref="AJ328:AJ329"/>
    <mergeCell ref="AK328:AK329"/>
    <mergeCell ref="AL328:AL329"/>
    <mergeCell ref="B329:AG329"/>
    <mergeCell ref="AI417:AI418"/>
    <mergeCell ref="AJ417:AJ418"/>
    <mergeCell ref="AK417:AK418"/>
    <mergeCell ref="AL417:AL418"/>
    <mergeCell ref="AI448:AI460"/>
    <mergeCell ref="A449:A460"/>
    <mergeCell ref="B449:AG460"/>
    <mergeCell ref="AJ420:AJ421"/>
    <mergeCell ref="AI228:AL228"/>
    <mergeCell ref="A244:AG244"/>
    <mergeCell ref="A257:AG257"/>
    <mergeCell ref="A270:AG270"/>
    <mergeCell ref="B232:AG239"/>
    <mergeCell ref="A231:A239"/>
    <mergeCell ref="A228:AG228"/>
    <mergeCell ref="A392:A403"/>
    <mergeCell ref="B392:AG403"/>
    <mergeCell ref="A303:A314"/>
    <mergeCell ref="B303:AG314"/>
    <mergeCell ref="AL346:AL358"/>
    <mergeCell ref="AJ391:AJ403"/>
    <mergeCell ref="AJ359:AJ371"/>
    <mergeCell ref="A376:P376"/>
    <mergeCell ref="Q376:AG376"/>
    <mergeCell ref="B373:AG373"/>
    <mergeCell ref="A379:A390"/>
    <mergeCell ref="B379:AG390"/>
    <mergeCell ref="A391:AG391"/>
    <mergeCell ref="AK391:AK403"/>
    <mergeCell ref="AL391:AL403"/>
    <mergeCell ref="AK376:AK377"/>
    <mergeCell ref="AL376:AL377"/>
    <mergeCell ref="AL283:AL284"/>
    <mergeCell ref="AJ333:AJ345"/>
    <mergeCell ref="AK333:AK345"/>
    <mergeCell ref="AL333:AL345"/>
    <mergeCell ref="AJ346:AJ358"/>
    <mergeCell ref="AK346:AK358"/>
    <mergeCell ref="AI285:AL286"/>
    <mergeCell ref="AI229:AL229"/>
    <mergeCell ref="AI204:AI211"/>
    <mergeCell ref="AI212:AI224"/>
    <mergeCell ref="AK204:AK211"/>
    <mergeCell ref="AL204:AL211"/>
    <mergeCell ref="AJ212:AJ224"/>
    <mergeCell ref="AK212:AK224"/>
    <mergeCell ref="A229:AG229"/>
    <mergeCell ref="A227:AG227"/>
    <mergeCell ref="A240:AG240"/>
    <mergeCell ref="AL420:AL421"/>
    <mergeCell ref="B421:P421"/>
    <mergeCell ref="R421:AG421"/>
    <mergeCell ref="AI404:AI416"/>
    <mergeCell ref="AJ404:AJ416"/>
    <mergeCell ref="AK404:AK416"/>
    <mergeCell ref="AL404:AL416"/>
    <mergeCell ref="A405:A416"/>
    <mergeCell ref="B288:P288"/>
    <mergeCell ref="R288:AG288"/>
    <mergeCell ref="AL212:AL224"/>
    <mergeCell ref="AJ225:AJ226"/>
    <mergeCell ref="AK225:AK226"/>
    <mergeCell ref="AL225:AL226"/>
    <mergeCell ref="AI225:AI226"/>
    <mergeCell ref="AK244:AK256"/>
    <mergeCell ref="AL244:AL256"/>
    <mergeCell ref="AJ257:AJ269"/>
    <mergeCell ref="AK257:AK269"/>
    <mergeCell ref="AI289:AI301"/>
    <mergeCell ref="AJ289:AJ301"/>
    <mergeCell ref="AK289:AK301"/>
    <mergeCell ref="AL289:AL301"/>
    <mergeCell ref="AK196:AK198"/>
    <mergeCell ref="AL196:AL198"/>
    <mergeCell ref="A108:A115"/>
    <mergeCell ref="B108:AG115"/>
    <mergeCell ref="AI108:AI115"/>
    <mergeCell ref="AJ108:AJ115"/>
    <mergeCell ref="AK108:AK115"/>
    <mergeCell ref="AL108:AL115"/>
    <mergeCell ref="A99:AG99"/>
    <mergeCell ref="AI99:AL99"/>
    <mergeCell ref="A100:P100"/>
    <mergeCell ref="Q100:AG100"/>
    <mergeCell ref="AI100:AI102"/>
    <mergeCell ref="AJ100:AJ102"/>
    <mergeCell ref="AK100:AK102"/>
    <mergeCell ref="AL100:AL102"/>
    <mergeCell ref="B101:P101"/>
    <mergeCell ref="R101:AG101"/>
    <mergeCell ref="A102:AG102"/>
    <mergeCell ref="A116:AG116"/>
    <mergeCell ref="AI116:AI128"/>
    <mergeCell ref="AJ116:AJ128"/>
    <mergeCell ref="AK116:AK128"/>
    <mergeCell ref="AL116:AL128"/>
    <mergeCell ref="A117:A128"/>
    <mergeCell ref="B117:AG128"/>
    <mergeCell ref="A129:AG129"/>
    <mergeCell ref="AI129:AI130"/>
    <mergeCell ref="AJ129:AJ130"/>
    <mergeCell ref="AK129:AK130"/>
    <mergeCell ref="AL129:AL130"/>
    <mergeCell ref="B130:AG130"/>
    <mergeCell ref="AI97:AI98"/>
    <mergeCell ref="AJ97:AJ98"/>
    <mergeCell ref="AK97:AK98"/>
    <mergeCell ref="AL97:AL98"/>
    <mergeCell ref="B98:AG98"/>
    <mergeCell ref="AK71:AK75"/>
    <mergeCell ref="AL71:AL75"/>
    <mergeCell ref="A76:A83"/>
    <mergeCell ref="B76:AG83"/>
    <mergeCell ref="AI76:AI83"/>
    <mergeCell ref="AJ76:AJ83"/>
    <mergeCell ref="AK76:AK83"/>
    <mergeCell ref="AL76:AL83"/>
    <mergeCell ref="AI71:AI75"/>
    <mergeCell ref="AJ71:AJ75"/>
    <mergeCell ref="A103:A107"/>
    <mergeCell ref="B103:AG107"/>
    <mergeCell ref="AI103:AI107"/>
    <mergeCell ref="AJ103:AJ107"/>
    <mergeCell ref="AK103:AK107"/>
    <mergeCell ref="AL103:AL107"/>
    <mergeCell ref="A519:D519"/>
    <mergeCell ref="E519:H519"/>
    <mergeCell ref="I519:L519"/>
    <mergeCell ref="M519:O519"/>
    <mergeCell ref="P519:AA519"/>
    <mergeCell ref="AB519:AG519"/>
    <mergeCell ref="M515:O515"/>
    <mergeCell ref="A729:D735"/>
    <mergeCell ref="A65:AG65"/>
    <mergeCell ref="AI65:AI66"/>
    <mergeCell ref="AJ65:AJ66"/>
    <mergeCell ref="AK65:AK66"/>
    <mergeCell ref="AL65:AL66"/>
    <mergeCell ref="B66:AG66"/>
    <mergeCell ref="A67:AG67"/>
    <mergeCell ref="AI67:AL67"/>
    <mergeCell ref="A68:P68"/>
    <mergeCell ref="Q68:AG68"/>
    <mergeCell ref="AI68:AI70"/>
    <mergeCell ref="AJ68:AJ70"/>
    <mergeCell ref="AK68:AK70"/>
    <mergeCell ref="AL68:AL70"/>
    <mergeCell ref="B69:P69"/>
    <mergeCell ref="R69:AG69"/>
    <mergeCell ref="A70:AG70"/>
    <mergeCell ref="AI84:AI96"/>
    <mergeCell ref="AJ84:AJ96"/>
    <mergeCell ref="AK84:AK96"/>
    <mergeCell ref="AL84:AL96"/>
    <mergeCell ref="A85:A96"/>
    <mergeCell ref="B85:AG96"/>
    <mergeCell ref="A97:AG97"/>
    <mergeCell ref="AI44:AI51"/>
    <mergeCell ref="AJ44:AJ51"/>
    <mergeCell ref="AK44:AK51"/>
    <mergeCell ref="V647:AA653"/>
    <mergeCell ref="AB647:AG653"/>
    <mergeCell ref="AK640:AK646"/>
    <mergeCell ref="AL640:AL646"/>
    <mergeCell ref="AK625:AK632"/>
    <mergeCell ref="AI743:AI749"/>
    <mergeCell ref="AJ708:AJ714"/>
    <mergeCell ref="AK708:AK714"/>
    <mergeCell ref="AL44:AL51"/>
    <mergeCell ref="A52:AG52"/>
    <mergeCell ref="AI52:AI64"/>
    <mergeCell ref="AJ52:AJ64"/>
    <mergeCell ref="AK52:AK64"/>
    <mergeCell ref="AL52:AL64"/>
    <mergeCell ref="A53:A64"/>
    <mergeCell ref="B53:AG64"/>
    <mergeCell ref="A520:D520"/>
    <mergeCell ref="E520:H520"/>
    <mergeCell ref="I520:L520"/>
    <mergeCell ref="M520:O520"/>
    <mergeCell ref="P520:AA520"/>
    <mergeCell ref="AB520:AG520"/>
    <mergeCell ref="A44:A51"/>
    <mergeCell ref="A518:D518"/>
    <mergeCell ref="E518:H518"/>
    <mergeCell ref="I518:L518"/>
    <mergeCell ref="M518:O518"/>
    <mergeCell ref="P518:AA518"/>
    <mergeCell ref="AB518:AG518"/>
    <mergeCell ref="AJ654:AJ660"/>
    <mergeCell ref="AK654:AK660"/>
    <mergeCell ref="AL654:AL660"/>
    <mergeCell ref="AJ647:AJ653"/>
    <mergeCell ref="A626:D632"/>
    <mergeCell ref="E626:I632"/>
    <mergeCell ref="J626:N632"/>
    <mergeCell ref="V626:AA632"/>
    <mergeCell ref="J729:N735"/>
    <mergeCell ref="A743:D749"/>
    <mergeCell ref="E743:I749"/>
    <mergeCell ref="J743:N749"/>
    <mergeCell ref="V743:AA749"/>
    <mergeCell ref="AB743:AG749"/>
    <mergeCell ref="A35:AG35"/>
    <mergeCell ref="AI35:AL35"/>
    <mergeCell ref="A36:P36"/>
    <mergeCell ref="Q36:AG36"/>
    <mergeCell ref="AI36:AI38"/>
    <mergeCell ref="AJ36:AJ38"/>
    <mergeCell ref="AK36:AK38"/>
    <mergeCell ref="AL36:AL38"/>
    <mergeCell ref="B37:P37"/>
    <mergeCell ref="R37:AG37"/>
    <mergeCell ref="A38:AG38"/>
    <mergeCell ref="A39:A43"/>
    <mergeCell ref="B39:AG43"/>
    <mergeCell ref="AI39:AI43"/>
    <mergeCell ref="AJ39:AJ43"/>
    <mergeCell ref="AK39:AK43"/>
    <mergeCell ref="AL39:AL43"/>
    <mergeCell ref="B44:AG51"/>
    <mergeCell ref="AJ736:AJ742"/>
    <mergeCell ref="AK736:AK742"/>
    <mergeCell ref="AL736:AL742"/>
    <mergeCell ref="AJ743:AJ749"/>
    <mergeCell ref="AK743:AK749"/>
    <mergeCell ref="AL743:AL749"/>
    <mergeCell ref="J682:N688"/>
    <mergeCell ref="V682:AA688"/>
    <mergeCell ref="AB682:AG688"/>
    <mergeCell ref="A703:AG703"/>
    <mergeCell ref="A696:D702"/>
    <mergeCell ref="E696:I702"/>
    <mergeCell ref="J696:N702"/>
    <mergeCell ref="V696:AA702"/>
    <mergeCell ref="A706:D706"/>
    <mergeCell ref="E706:I706"/>
    <mergeCell ref="J706:N706"/>
    <mergeCell ref="O706:U706"/>
    <mergeCell ref="A722:D728"/>
    <mergeCell ref="AB722:AG728"/>
    <mergeCell ref="AB736:AG742"/>
    <mergeCell ref="A715:D721"/>
    <mergeCell ref="A682:D688"/>
    <mergeCell ref="A707:D707"/>
    <mergeCell ref="P692:U692"/>
    <mergeCell ref="P693:U693"/>
    <mergeCell ref="P694:U694"/>
    <mergeCell ref="P695:U695"/>
    <mergeCell ref="P696:U696"/>
    <mergeCell ref="P697:U697"/>
    <mergeCell ref="P698:U698"/>
    <mergeCell ref="P699:U699"/>
    <mergeCell ref="M516:O516"/>
    <mergeCell ref="A528:AG528"/>
    <mergeCell ref="A529:AG529"/>
    <mergeCell ref="A530:AG530"/>
    <mergeCell ref="A533:AG544"/>
    <mergeCell ref="AA545:AG545"/>
    <mergeCell ref="A547:AG547"/>
    <mergeCell ref="A525:L525"/>
    <mergeCell ref="A517:D517"/>
    <mergeCell ref="AB517:AG517"/>
    <mergeCell ref="M521:O521"/>
    <mergeCell ref="M522:O522"/>
    <mergeCell ref="M523:O523"/>
    <mergeCell ref="AJ625:AJ632"/>
    <mergeCell ref="AK647:AK653"/>
    <mergeCell ref="AL647:AL653"/>
    <mergeCell ref="Y555:AG555"/>
    <mergeCell ref="A560:AG560"/>
    <mergeCell ref="A561:L561"/>
    <mergeCell ref="AB633:AG639"/>
    <mergeCell ref="A640:D646"/>
    <mergeCell ref="E640:I646"/>
    <mergeCell ref="J640:N646"/>
    <mergeCell ref="V640:AA646"/>
    <mergeCell ref="AB640:AG646"/>
    <mergeCell ref="AI633:AI639"/>
    <mergeCell ref="AI640:AI646"/>
    <mergeCell ref="A647:D653"/>
    <mergeCell ref="E647:I653"/>
    <mergeCell ref="AJ610:AJ611"/>
    <mergeCell ref="AK610:AK611"/>
    <mergeCell ref="AL610:AL611"/>
    <mergeCell ref="AI528:AL530"/>
    <mergeCell ref="AJ492:AJ504"/>
    <mergeCell ref="AI505:AI506"/>
    <mergeCell ref="AI513:AI514"/>
    <mergeCell ref="AI532:AI544"/>
    <mergeCell ref="AK513:AK514"/>
    <mergeCell ref="AL513:AL514"/>
    <mergeCell ref="AK466:AK478"/>
    <mergeCell ref="AL466:AL478"/>
    <mergeCell ref="AJ479:AJ491"/>
    <mergeCell ref="AK479:AK491"/>
    <mergeCell ref="AL479:AL491"/>
    <mergeCell ref="AK661:AK667"/>
    <mergeCell ref="AL661:AL667"/>
    <mergeCell ref="AI661:AI667"/>
    <mergeCell ref="AJ661:AJ667"/>
    <mergeCell ref="AL492:AL504"/>
    <mergeCell ref="AJ505:AJ506"/>
    <mergeCell ref="AK505:AK506"/>
    <mergeCell ref="AI575:AI587"/>
    <mergeCell ref="AI623:AL624"/>
    <mergeCell ref="AI619:AL621"/>
    <mergeCell ref="AL575:AL587"/>
    <mergeCell ref="AI570:AL571"/>
    <mergeCell ref="AI479:AI491"/>
    <mergeCell ref="AJ589:AJ602"/>
    <mergeCell ref="AK589:AK602"/>
    <mergeCell ref="AL589:AL602"/>
    <mergeCell ref="AL625:AL632"/>
    <mergeCell ref="AI625:AI632"/>
    <mergeCell ref="AI647:AI653"/>
    <mergeCell ref="AI654:AI660"/>
    <mergeCell ref="AI607:AL609"/>
    <mergeCell ref="AI603:AL605"/>
    <mergeCell ref="AI492:AI504"/>
    <mergeCell ref="AJ461:AJ462"/>
    <mergeCell ref="AK461:AK462"/>
    <mergeCell ref="AL461:AL462"/>
    <mergeCell ref="AL435:AL447"/>
    <mergeCell ref="AI419:AL419"/>
    <mergeCell ref="AL505:AL506"/>
    <mergeCell ref="AJ466:AJ478"/>
    <mergeCell ref="AI574:AL574"/>
    <mergeCell ref="AK575:AK587"/>
    <mergeCell ref="AJ633:AJ639"/>
    <mergeCell ref="AK633:AK639"/>
    <mergeCell ref="AL633:AL639"/>
    <mergeCell ref="AJ640:AJ646"/>
    <mergeCell ref="AI610:AI611"/>
    <mergeCell ref="AI589:AI602"/>
    <mergeCell ref="AI566:AL566"/>
    <mergeCell ref="AI547:AL547"/>
    <mergeCell ref="AI510:AL512"/>
    <mergeCell ref="AJ513:AJ514"/>
    <mergeCell ref="AJ575:AJ587"/>
    <mergeCell ref="AI507:AL507"/>
    <mergeCell ref="AI508:AL508"/>
    <mergeCell ref="AI509:AL509"/>
    <mergeCell ref="AI525:AL525"/>
    <mergeCell ref="AK492:AK504"/>
    <mergeCell ref="AI466:AI478"/>
    <mergeCell ref="AJ532:AJ544"/>
    <mergeCell ref="AK532:AK544"/>
    <mergeCell ref="AL532:AL544"/>
    <mergeCell ref="AI163:AL163"/>
    <mergeCell ref="AI161:AI162"/>
    <mergeCell ref="AI164:AI166"/>
    <mergeCell ref="AI167:AI171"/>
    <mergeCell ref="AJ199:AJ203"/>
    <mergeCell ref="AK199:AK203"/>
    <mergeCell ref="AL199:AL203"/>
    <mergeCell ref="AI193:AI194"/>
    <mergeCell ref="AI196:AI198"/>
    <mergeCell ref="AJ204:AJ211"/>
    <mergeCell ref="AI242:AI243"/>
    <mergeCell ref="AJ242:AJ243"/>
    <mergeCell ref="AL464:AL465"/>
    <mergeCell ref="AK270:AK282"/>
    <mergeCell ref="AL270:AL282"/>
    <mergeCell ref="AJ283:AJ284"/>
    <mergeCell ref="AK283:AK284"/>
    <mergeCell ref="AK372:AK373"/>
    <mergeCell ref="AJ378:AJ390"/>
    <mergeCell ref="AI378:AI390"/>
    <mergeCell ref="AI227:AL227"/>
    <mergeCell ref="AI463:AL463"/>
    <mergeCell ref="AK359:AK371"/>
    <mergeCell ref="AL359:AL371"/>
    <mergeCell ref="AJ372:AJ373"/>
    <mergeCell ref="AJ331:AJ332"/>
    <mergeCell ref="AK331:AK332"/>
    <mergeCell ref="AL331:AL332"/>
    <mergeCell ref="AI287:AI288"/>
    <mergeCell ref="AJ287:AJ288"/>
    <mergeCell ref="AK287:AK288"/>
    <mergeCell ref="AL287:AL288"/>
    <mergeCell ref="E523:H523"/>
    <mergeCell ref="E524:H524"/>
    <mergeCell ref="AI391:AI403"/>
    <mergeCell ref="B231:AG231"/>
    <mergeCell ref="A241:AG241"/>
    <mergeCell ref="A375:AG375"/>
    <mergeCell ref="AI244:AI256"/>
    <mergeCell ref="AI257:AI269"/>
    <mergeCell ref="AI270:AI282"/>
    <mergeCell ref="AI283:AI284"/>
    <mergeCell ref="AI333:AI345"/>
    <mergeCell ref="AI346:AI358"/>
    <mergeCell ref="AI359:AI371"/>
    <mergeCell ref="AI372:AI373"/>
    <mergeCell ref="AI331:AI332"/>
    <mergeCell ref="A271:A282"/>
    <mergeCell ref="A334:A345"/>
    <mergeCell ref="AI330:AL330"/>
    <mergeCell ref="AI464:AI465"/>
    <mergeCell ref="AL372:AL373"/>
    <mergeCell ref="B377:P377"/>
    <mergeCell ref="AK378:AK390"/>
    <mergeCell ref="AL378:AL390"/>
    <mergeCell ref="AI374:AL375"/>
    <mergeCell ref="AI376:AI377"/>
    <mergeCell ref="AJ376:AJ377"/>
    <mergeCell ref="AJ464:AJ465"/>
    <mergeCell ref="AK464:AK465"/>
    <mergeCell ref="AJ448:AJ460"/>
    <mergeCell ref="AK448:AK460"/>
    <mergeCell ref="AL448:AL460"/>
    <mergeCell ref="AI461:AI462"/>
    <mergeCell ref="AI199:AI203"/>
    <mergeCell ref="AI420:AI421"/>
    <mergeCell ref="B550:L550"/>
    <mergeCell ref="A493:A504"/>
    <mergeCell ref="B493:AG504"/>
    <mergeCell ref="AB514:AG514"/>
    <mergeCell ref="A513:D513"/>
    <mergeCell ref="AB513:AG513"/>
    <mergeCell ref="E513:H513"/>
    <mergeCell ref="E514:H514"/>
    <mergeCell ref="P513:AA513"/>
    <mergeCell ref="P514:AA514"/>
    <mergeCell ref="I514:L514"/>
    <mergeCell ref="I513:L513"/>
    <mergeCell ref="Z527:AG527"/>
    <mergeCell ref="A515:D515"/>
    <mergeCell ref="E515:H515"/>
    <mergeCell ref="E516:H516"/>
    <mergeCell ref="A527:X527"/>
    <mergeCell ref="P515:AA515"/>
    <mergeCell ref="P516:AA516"/>
    <mergeCell ref="A526:X526"/>
    <mergeCell ref="M513:O513"/>
    <mergeCell ref="I515:L515"/>
    <mergeCell ref="A523:D523"/>
    <mergeCell ref="AB523:AG523"/>
    <mergeCell ref="A524:D524"/>
    <mergeCell ref="E517:H517"/>
    <mergeCell ref="M517:O517"/>
    <mergeCell ref="I516:L516"/>
    <mergeCell ref="E521:H521"/>
    <mergeCell ref="E522:H522"/>
    <mergeCell ref="AI230:AI239"/>
    <mergeCell ref="AJ230:AJ239"/>
    <mergeCell ref="AK230:AK239"/>
    <mergeCell ref="AL230:AL239"/>
    <mergeCell ref="AK242:AK243"/>
    <mergeCell ref="AL242:AL243"/>
    <mergeCell ref="R243:AG243"/>
    <mergeCell ref="A283:AG283"/>
    <mergeCell ref="B243:P243"/>
    <mergeCell ref="A230:AG230"/>
    <mergeCell ref="A374:AG374"/>
    <mergeCell ref="AL257:AL269"/>
    <mergeCell ref="AJ270:AJ282"/>
    <mergeCell ref="AJ244:AJ256"/>
    <mergeCell ref="AI240:AL241"/>
    <mergeCell ref="A290:A301"/>
    <mergeCell ref="B290:AG301"/>
    <mergeCell ref="A302:AG302"/>
    <mergeCell ref="AI302:AI314"/>
    <mergeCell ref="AJ302:AJ314"/>
    <mergeCell ref="AK302:AK314"/>
    <mergeCell ref="AL302:AL314"/>
    <mergeCell ref="AK148:AK160"/>
    <mergeCell ref="AL148:AL160"/>
    <mergeCell ref="AJ132:AJ134"/>
    <mergeCell ref="B167:AG171"/>
    <mergeCell ref="AJ196:AJ198"/>
    <mergeCell ref="AI180:AI192"/>
    <mergeCell ref="AI195:AL195"/>
    <mergeCell ref="AI132:AI134"/>
    <mergeCell ref="AI135:AI139"/>
    <mergeCell ref="AI140:AI147"/>
    <mergeCell ref="AI148:AI160"/>
    <mergeCell ref="AK132:AK134"/>
    <mergeCell ref="A148:AG148"/>
    <mergeCell ref="A161:AG161"/>
    <mergeCell ref="B162:AG162"/>
    <mergeCell ref="A172:A179"/>
    <mergeCell ref="B172:AG179"/>
    <mergeCell ref="A181:A192"/>
    <mergeCell ref="B181:AG192"/>
    <mergeCell ref="A195:AG195"/>
    <mergeCell ref="AL180:AL192"/>
    <mergeCell ref="AJ193:AJ194"/>
    <mergeCell ref="AK193:AK194"/>
    <mergeCell ref="AJ164:AJ166"/>
    <mergeCell ref="AK164:AK166"/>
    <mergeCell ref="AL164:AL166"/>
    <mergeCell ref="AJ167:AJ171"/>
    <mergeCell ref="AK167:AK171"/>
    <mergeCell ref="AL167:AL171"/>
    <mergeCell ref="AJ172:AJ179"/>
    <mergeCell ref="AK172:AK179"/>
    <mergeCell ref="AL172:AL179"/>
    <mergeCell ref="A378:AG378"/>
    <mergeCell ref="A404:AG404"/>
    <mergeCell ref="A419:AG419"/>
    <mergeCell ref="A422:AG422"/>
    <mergeCell ref="A448:AG448"/>
    <mergeCell ref="A285:AG285"/>
    <mergeCell ref="A289:AG289"/>
    <mergeCell ref="A315:AG315"/>
    <mergeCell ref="B271:AG282"/>
    <mergeCell ref="A436:A447"/>
    <mergeCell ref="B347:AG358"/>
    <mergeCell ref="A286:AG286"/>
    <mergeCell ref="A287:P287"/>
    <mergeCell ref="Q287:AG287"/>
    <mergeCell ref="A420:P420"/>
    <mergeCell ref="Q420:AG420"/>
    <mergeCell ref="B245:AG256"/>
    <mergeCell ref="A245:A256"/>
    <mergeCell ref="B258:AG269"/>
    <mergeCell ref="A258:A269"/>
    <mergeCell ref="A328:AG328"/>
    <mergeCell ref="Q331:AG331"/>
    <mergeCell ref="B332:P332"/>
    <mergeCell ref="R332:AG332"/>
    <mergeCell ref="A330:AG330"/>
    <mergeCell ref="A372:AG372"/>
    <mergeCell ref="AL193:AL194"/>
    <mergeCell ref="AJ161:AJ162"/>
    <mergeCell ref="AJ180:AJ192"/>
    <mergeCell ref="B34:AG34"/>
    <mergeCell ref="A132:P132"/>
    <mergeCell ref="Q132:AG132"/>
    <mergeCell ref="A135:A139"/>
    <mergeCell ref="B135:AG139"/>
    <mergeCell ref="A140:A147"/>
    <mergeCell ref="B140:AG147"/>
    <mergeCell ref="A149:A160"/>
    <mergeCell ref="B149:AG160"/>
    <mergeCell ref="A163:AG163"/>
    <mergeCell ref="B133:P133"/>
    <mergeCell ref="R133:AG133"/>
    <mergeCell ref="A134:AG134"/>
    <mergeCell ref="AK180:AK192"/>
    <mergeCell ref="AI172:AI179"/>
    <mergeCell ref="AK161:AK162"/>
    <mergeCell ref="AL161:AL162"/>
    <mergeCell ref="A180:AG180"/>
    <mergeCell ref="A193:AG193"/>
    <mergeCell ref="B194:AG194"/>
    <mergeCell ref="AI131:AL131"/>
    <mergeCell ref="AL132:AL134"/>
    <mergeCell ref="AJ135:AJ139"/>
    <mergeCell ref="AK135:AK139"/>
    <mergeCell ref="AL135:AL139"/>
    <mergeCell ref="AJ140:AJ147"/>
    <mergeCell ref="AK140:AK147"/>
    <mergeCell ref="AL140:AL147"/>
    <mergeCell ref="AJ148:AJ160"/>
    <mergeCell ref="AI1:AL2"/>
    <mergeCell ref="AI4:AI6"/>
    <mergeCell ref="AJ4:AJ6"/>
    <mergeCell ref="AK4:AK6"/>
    <mergeCell ref="AL4:AL6"/>
    <mergeCell ref="AI7:AI11"/>
    <mergeCell ref="AI12:AI19"/>
    <mergeCell ref="AI20:AI32"/>
    <mergeCell ref="AI33:AI34"/>
    <mergeCell ref="AK7:AK11"/>
    <mergeCell ref="AL7:AL11"/>
    <mergeCell ref="AK12:AK19"/>
    <mergeCell ref="AL12:AL19"/>
    <mergeCell ref="AK20:AK32"/>
    <mergeCell ref="AL20:AL32"/>
    <mergeCell ref="AK33:AK34"/>
    <mergeCell ref="AL33:AL34"/>
    <mergeCell ref="AJ7:AJ11"/>
    <mergeCell ref="AJ12:AJ19"/>
    <mergeCell ref="AJ20:AJ32"/>
    <mergeCell ref="AJ33:AJ34"/>
    <mergeCell ref="A196:P196"/>
    <mergeCell ref="Q196:AG196"/>
    <mergeCell ref="A164:P164"/>
    <mergeCell ref="Q164:AG164"/>
    <mergeCell ref="B165:P165"/>
    <mergeCell ref="R165:AG165"/>
    <mergeCell ref="A166:AG166"/>
    <mergeCell ref="A167:A171"/>
    <mergeCell ref="A225:AG225"/>
    <mergeCell ref="B226:AG226"/>
    <mergeCell ref="A6:AG6"/>
    <mergeCell ref="A20:AG20"/>
    <mergeCell ref="A33:AG33"/>
    <mergeCell ref="A1:AG1"/>
    <mergeCell ref="A2:AG2"/>
    <mergeCell ref="A3:AG3"/>
    <mergeCell ref="A4:P4"/>
    <mergeCell ref="B5:P5"/>
    <mergeCell ref="R5:AG5"/>
    <mergeCell ref="Q4:AG4"/>
    <mergeCell ref="A7:A11"/>
    <mergeCell ref="B7:AG11"/>
    <mergeCell ref="A12:A19"/>
    <mergeCell ref="B12:AG19"/>
    <mergeCell ref="B21:AG32"/>
    <mergeCell ref="A21:A32"/>
    <mergeCell ref="A131:AG131"/>
    <mergeCell ref="A213:A224"/>
    <mergeCell ref="B213:AG224"/>
    <mergeCell ref="A71:A75"/>
    <mergeCell ref="B71:AG75"/>
    <mergeCell ref="A84:AG84"/>
    <mergeCell ref="P511:AA512"/>
    <mergeCell ref="A417:AG417"/>
    <mergeCell ref="A467:A478"/>
    <mergeCell ref="B467:AG478"/>
    <mergeCell ref="A360:A371"/>
    <mergeCell ref="B360:AG371"/>
    <mergeCell ref="A507:AG507"/>
    <mergeCell ref="A508:AG508"/>
    <mergeCell ref="A509:AG509"/>
    <mergeCell ref="A510:AG510"/>
    <mergeCell ref="B197:P197"/>
    <mergeCell ref="R197:AG197"/>
    <mergeCell ref="A198:AG198"/>
    <mergeCell ref="A212:AG212"/>
    <mergeCell ref="B480:AG491"/>
    <mergeCell ref="A199:A203"/>
    <mergeCell ref="B199:AG203"/>
    <mergeCell ref="A204:A211"/>
    <mergeCell ref="B204:AG211"/>
    <mergeCell ref="A464:P464"/>
    <mergeCell ref="Q464:AG464"/>
    <mergeCell ref="B465:P465"/>
    <mergeCell ref="B284:AG284"/>
    <mergeCell ref="B405:AG416"/>
    <mergeCell ref="B418:AG418"/>
    <mergeCell ref="R377:AG377"/>
    <mergeCell ref="E512:H512"/>
    <mergeCell ref="M511:O512"/>
    <mergeCell ref="A505:AG505"/>
    <mergeCell ref="B506:AG506"/>
    <mergeCell ref="A242:P242"/>
    <mergeCell ref="Q242:AG242"/>
    <mergeCell ref="I517:L517"/>
    <mergeCell ref="I521:L521"/>
    <mergeCell ref="I522:L522"/>
    <mergeCell ref="I523:L523"/>
    <mergeCell ref="I524:L524"/>
    <mergeCell ref="AB522:AG522"/>
    <mergeCell ref="M514:O514"/>
    <mergeCell ref="A514:D514"/>
    <mergeCell ref="AB524:AG524"/>
    <mergeCell ref="R465:AG465"/>
    <mergeCell ref="A333:AG333"/>
    <mergeCell ref="M524:O524"/>
    <mergeCell ref="P517:AA517"/>
    <mergeCell ref="P521:AA521"/>
    <mergeCell ref="P522:AA522"/>
    <mergeCell ref="P523:AA523"/>
    <mergeCell ref="P524:AA524"/>
    <mergeCell ref="A521:D521"/>
    <mergeCell ref="AB521:AG521"/>
    <mergeCell ref="A522:D522"/>
    <mergeCell ref="A511:D512"/>
    <mergeCell ref="AB511:AG512"/>
    <mergeCell ref="E511:L511"/>
    <mergeCell ref="I512:L512"/>
    <mergeCell ref="A346:AG346"/>
    <mergeCell ref="A359:AG359"/>
    <mergeCell ref="A347:A358"/>
    <mergeCell ref="B436:AG447"/>
    <mergeCell ref="A463:AG463"/>
    <mergeCell ref="A466:AG466"/>
    <mergeCell ref="A479:AG479"/>
    <mergeCell ref="A492:AG492"/>
    <mergeCell ref="A546:Y546"/>
    <mergeCell ref="AA546:AG546"/>
    <mergeCell ref="A551:AG551"/>
    <mergeCell ref="A552:L552"/>
    <mergeCell ref="M552:X552"/>
    <mergeCell ref="Y552:AG552"/>
    <mergeCell ref="Z550:AG550"/>
    <mergeCell ref="N565:X565"/>
    <mergeCell ref="Z565:AG565"/>
    <mergeCell ref="B559:L559"/>
    <mergeCell ref="N559:X559"/>
    <mergeCell ref="B565:L565"/>
    <mergeCell ref="A564:L564"/>
    <mergeCell ref="M564:X564"/>
    <mergeCell ref="Y564:AG564"/>
    <mergeCell ref="Z553:AG553"/>
    <mergeCell ref="A554:AG554"/>
    <mergeCell ref="A555:L555"/>
    <mergeCell ref="M555:X555"/>
    <mergeCell ref="N562:X562"/>
    <mergeCell ref="Z562:AG562"/>
    <mergeCell ref="A563:AG563"/>
    <mergeCell ref="N556:X556"/>
    <mergeCell ref="Z556:AG556"/>
    <mergeCell ref="A557:AG557"/>
    <mergeCell ref="A558:L558"/>
    <mergeCell ref="M558:X558"/>
    <mergeCell ref="Y558:AG558"/>
    <mergeCell ref="B553:L553"/>
    <mergeCell ref="N553:X553"/>
    <mergeCell ref="N550:X550"/>
    <mergeCell ref="A575:AG575"/>
    <mergeCell ref="A571:F571"/>
    <mergeCell ref="G571:O571"/>
    <mergeCell ref="P571:X571"/>
    <mergeCell ref="Y571:AG571"/>
    <mergeCell ref="A572:F572"/>
    <mergeCell ref="H572:O572"/>
    <mergeCell ref="Q572:X572"/>
    <mergeCell ref="Z572:AG572"/>
    <mergeCell ref="A574:AG574"/>
    <mergeCell ref="A569:F569"/>
    <mergeCell ref="H569:O569"/>
    <mergeCell ref="Q569:X569"/>
    <mergeCell ref="Z569:AG569"/>
    <mergeCell ref="A566:AG566"/>
    <mergeCell ref="G567:O567"/>
    <mergeCell ref="P567:X567"/>
    <mergeCell ref="Y567:AG567"/>
    <mergeCell ref="A567:F567"/>
    <mergeCell ref="H568:O568"/>
    <mergeCell ref="Q568:X568"/>
    <mergeCell ref="Z568:AG568"/>
    <mergeCell ref="A568:F568"/>
    <mergeCell ref="A573:F573"/>
    <mergeCell ref="H573:O573"/>
    <mergeCell ref="Q573:X573"/>
    <mergeCell ref="Z573:AG573"/>
    <mergeCell ref="A591:AG602"/>
    <mergeCell ref="A609:J609"/>
    <mergeCell ref="K609:S609"/>
    <mergeCell ref="T609:Z609"/>
    <mergeCell ref="AA609:AG609"/>
    <mergeCell ref="A610:J610"/>
    <mergeCell ref="K610:S610"/>
    <mergeCell ref="A603:AG603"/>
    <mergeCell ref="A588:Z588"/>
    <mergeCell ref="AB588:AG588"/>
    <mergeCell ref="A589:AG589"/>
    <mergeCell ref="T610:Z610"/>
    <mergeCell ref="A604:AG604"/>
    <mergeCell ref="A605:AG605"/>
    <mergeCell ref="A606:Z606"/>
    <mergeCell ref="AB606:AG606"/>
    <mergeCell ref="A608:AG608"/>
    <mergeCell ref="A607:AG607"/>
    <mergeCell ref="AA610:AG610"/>
    <mergeCell ref="B590:AG590"/>
    <mergeCell ref="B576:AG587"/>
    <mergeCell ref="A576:A587"/>
    <mergeCell ref="A570:AG570"/>
    <mergeCell ref="AB626:AG632"/>
    <mergeCell ref="A621:AG621"/>
    <mergeCell ref="A622:Z622"/>
    <mergeCell ref="AB622:AG622"/>
    <mergeCell ref="A623:AG623"/>
    <mergeCell ref="A613:J613"/>
    <mergeCell ref="K613:S613"/>
    <mergeCell ref="T613:Z613"/>
    <mergeCell ref="AA613:AG613"/>
    <mergeCell ref="A614:J614"/>
    <mergeCell ref="K614:S614"/>
    <mergeCell ref="T614:Z614"/>
    <mergeCell ref="A617:J617"/>
    <mergeCell ref="K617:S617"/>
    <mergeCell ref="T617:Z617"/>
    <mergeCell ref="AA617:AG617"/>
    <mergeCell ref="A618:J618"/>
    <mergeCell ref="K618:S618"/>
    <mergeCell ref="T618:Z618"/>
    <mergeCell ref="AA618:AG618"/>
    <mergeCell ref="A615:J615"/>
    <mergeCell ref="K615:S615"/>
    <mergeCell ref="T615:Z615"/>
    <mergeCell ref="AA615:AG615"/>
    <mergeCell ref="A616:J616"/>
    <mergeCell ref="K616:S616"/>
    <mergeCell ref="T616:Z616"/>
    <mergeCell ref="AA616:AG616"/>
    <mergeCell ref="A625:D625"/>
    <mergeCell ref="A624:D624"/>
    <mergeCell ref="V625:AA625"/>
    <mergeCell ref="P626:U626"/>
    <mergeCell ref="A611:J611"/>
    <mergeCell ref="K611:S611"/>
    <mergeCell ref="T611:Z611"/>
    <mergeCell ref="AA611:AG611"/>
    <mergeCell ref="AA614:AG614"/>
    <mergeCell ref="A612:J612"/>
    <mergeCell ref="E624:I624"/>
    <mergeCell ref="E625:I625"/>
    <mergeCell ref="J624:N624"/>
    <mergeCell ref="J625:N625"/>
    <mergeCell ref="O624:U624"/>
    <mergeCell ref="O625:U625"/>
    <mergeCell ref="K612:S612"/>
    <mergeCell ref="T612:Z612"/>
    <mergeCell ref="AA612:AG612"/>
    <mergeCell ref="A619:AG619"/>
    <mergeCell ref="A620:AG620"/>
    <mergeCell ref="J647:N653"/>
    <mergeCell ref="AI729:AI735"/>
    <mergeCell ref="AH708:AH709"/>
    <mergeCell ref="AH710:AH711"/>
    <mergeCell ref="AH712:AH713"/>
    <mergeCell ref="AI708:AI714"/>
    <mergeCell ref="V706:AA706"/>
    <mergeCell ref="AB706:AG706"/>
    <mergeCell ref="A705:AG705"/>
    <mergeCell ref="V729:AA735"/>
    <mergeCell ref="A708:D714"/>
    <mergeCell ref="E708:I714"/>
    <mergeCell ref="J708:N714"/>
    <mergeCell ref="AH548:AH550"/>
    <mergeCell ref="AH551:AH553"/>
    <mergeCell ref="AH554:AH556"/>
    <mergeCell ref="AH622:AH623"/>
    <mergeCell ref="AH626:AH627"/>
    <mergeCell ref="AH628:AH629"/>
    <mergeCell ref="AH630:AH631"/>
    <mergeCell ref="J707:N707"/>
    <mergeCell ref="O707:U707"/>
    <mergeCell ref="V707:AA707"/>
    <mergeCell ref="AB707:AG707"/>
    <mergeCell ref="V654:AA660"/>
    <mergeCell ref="AB654:AG660"/>
    <mergeCell ref="A633:D639"/>
    <mergeCell ref="E633:I639"/>
    <mergeCell ref="J633:N639"/>
    <mergeCell ref="V633:AA639"/>
    <mergeCell ref="AB625:AG625"/>
    <mergeCell ref="AB624:AG624"/>
    <mergeCell ref="AM4:AM6"/>
    <mergeCell ref="AM7:AM11"/>
    <mergeCell ref="AM12:AM19"/>
    <mergeCell ref="AM20:AM32"/>
    <mergeCell ref="AM33:AM34"/>
    <mergeCell ref="AM36:AM38"/>
    <mergeCell ref="AM39:AM43"/>
    <mergeCell ref="AM44:AM51"/>
    <mergeCell ref="AM52:AM64"/>
    <mergeCell ref="AM65:AM66"/>
    <mergeCell ref="AM68:AM70"/>
    <mergeCell ref="AM71:AM75"/>
    <mergeCell ref="AM76:AM83"/>
    <mergeCell ref="AM84:AM96"/>
    <mergeCell ref="AM97:AM98"/>
    <mergeCell ref="AM100:AM102"/>
    <mergeCell ref="AM103:AM107"/>
    <mergeCell ref="AM108:AM115"/>
    <mergeCell ref="AM116:AM128"/>
    <mergeCell ref="AM129:AM130"/>
    <mergeCell ref="AM132:AM134"/>
    <mergeCell ref="AM135:AM139"/>
    <mergeCell ref="AM140:AM147"/>
    <mergeCell ref="AM148:AM160"/>
    <mergeCell ref="AM161:AM162"/>
    <mergeCell ref="AM164:AM166"/>
    <mergeCell ref="AM167:AM171"/>
    <mergeCell ref="AM172:AM179"/>
    <mergeCell ref="AM180:AM192"/>
    <mergeCell ref="AM193:AM194"/>
    <mergeCell ref="AM196:AM198"/>
    <mergeCell ref="AM199:AM203"/>
    <mergeCell ref="AM204:AM211"/>
    <mergeCell ref="AM212:AM224"/>
    <mergeCell ref="AM225:AM226"/>
    <mergeCell ref="AM230:AM239"/>
    <mergeCell ref="AM242:AM243"/>
    <mergeCell ref="AM244:AM256"/>
    <mergeCell ref="AM257:AM269"/>
    <mergeCell ref="AM270:AM282"/>
    <mergeCell ref="AM283:AM284"/>
    <mergeCell ref="AM287:AM288"/>
    <mergeCell ref="AM289:AM301"/>
    <mergeCell ref="AM302:AM314"/>
    <mergeCell ref="AM315:AM327"/>
    <mergeCell ref="AM328:AM329"/>
    <mergeCell ref="AM331:AM332"/>
    <mergeCell ref="AM333:AM345"/>
    <mergeCell ref="AM346:AM358"/>
    <mergeCell ref="AM359:AM371"/>
    <mergeCell ref="AM372:AM373"/>
    <mergeCell ref="AM376:AM377"/>
    <mergeCell ref="AM378:AM390"/>
    <mergeCell ref="AM391:AM403"/>
    <mergeCell ref="AM404:AM416"/>
    <mergeCell ref="AM417:AM418"/>
    <mergeCell ref="AM420:AM421"/>
    <mergeCell ref="AM422:AM434"/>
    <mergeCell ref="AM435:AM447"/>
    <mergeCell ref="AM448:AM460"/>
    <mergeCell ref="AM461:AM462"/>
    <mergeCell ref="AM464:AM465"/>
    <mergeCell ref="AM466:AM478"/>
    <mergeCell ref="AM479:AM491"/>
    <mergeCell ref="AM492:AM504"/>
    <mergeCell ref="AM505:AM506"/>
    <mergeCell ref="AM513:AM514"/>
    <mergeCell ref="AM532:AM544"/>
    <mergeCell ref="AM729:AM735"/>
    <mergeCell ref="AM736:AM742"/>
    <mergeCell ref="AM743:AM749"/>
    <mergeCell ref="AM750:AM756"/>
    <mergeCell ref="AM757:AM763"/>
    <mergeCell ref="AM764:AM770"/>
    <mergeCell ref="AM771:AM777"/>
    <mergeCell ref="AM778:AM784"/>
    <mergeCell ref="AM575:AM587"/>
    <mergeCell ref="AM589:AM602"/>
    <mergeCell ref="AM610:AM611"/>
    <mergeCell ref="AM625:AM632"/>
    <mergeCell ref="AM633:AM639"/>
    <mergeCell ref="AM640:AM646"/>
    <mergeCell ref="AM647:AM653"/>
    <mergeCell ref="AM654:AM660"/>
    <mergeCell ref="AM661:AM667"/>
    <mergeCell ref="AM668:AM674"/>
    <mergeCell ref="AM675:AM681"/>
    <mergeCell ref="AM682:AM688"/>
    <mergeCell ref="AM689:AM695"/>
    <mergeCell ref="AM696:AM702"/>
    <mergeCell ref="AM708:AM714"/>
    <mergeCell ref="AM715:AM721"/>
    <mergeCell ref="AM722:AM728"/>
  </mergeCells>
  <phoneticPr fontId="37" type="noConversion"/>
  <conditionalFormatting sqref="AB531:AG531 A533:AG544 AA545:AG546 B550:L550 N550:X550 Z550:AG550 B553:L553 N553:X553 Z553:AG553 B556:L556 Z556:AG556 B559:L559 N559:X559 Z559:AG559 B562:L562 N562:X562 Z562:AG562 B565:L565 N565:X565 Z565:AG565 Z568:AG569 Q568:X569 H568:O569 Z572:AG573 Q572:X573 H572:O573 B576:AG587 A591:AG602 N556:X556">
    <cfRule type="containsBlanks" dxfId="182" priority="43">
      <formula>LEN(TRIM(A531))=0</formula>
    </cfRule>
  </conditionalFormatting>
  <conditionalFormatting sqref="B506:AG506 B493:AG504 B480:AG491 B467:AG478 R465:AG465 B465:P465 B373:AG373 B360:AG371 B347:AG358 B334:AG345 R332:AG332 B332:P332 B284:AG284 B271:AG282 B258:AG269 B245:AG256 R243:AG243 B243:P243 B232:AG239 B226:AG226 B213:AG224 R197:AG197 B197:P197 B199:AG211 B194:AG194 B181:AG192 B167:AG179 R165:AG165 B165:P165 B162:AG162 B149:AG160 B135:AG147 R133:AG133 B133:P133 B34:AG34 B21:AG32 B7:AG19 R5:AG5 B5:P5 A514:AG517 A521:AG524">
    <cfRule type="containsBlanks" dxfId="181" priority="42">
      <formula>LEN(TRIM(A5))=0</formula>
    </cfRule>
  </conditionalFormatting>
  <conditionalFormatting sqref="A611:AG614">
    <cfRule type="containsBlanks" dxfId="180" priority="41">
      <formula>LEN(TRIM(A611))=0</formula>
    </cfRule>
  </conditionalFormatting>
  <conditionalFormatting sqref="A626:N632 V626:AG632">
    <cfRule type="containsBlanks" dxfId="179" priority="40">
      <formula>LEN(TRIM(A626))=0</formula>
    </cfRule>
  </conditionalFormatting>
  <conditionalFormatting sqref="AB588:AG588">
    <cfRule type="containsBlanks" dxfId="178" priority="39">
      <formula>LEN(TRIM(AB588))=0</formula>
    </cfRule>
  </conditionalFormatting>
  <conditionalFormatting sqref="AB606:AG606">
    <cfRule type="containsBlanks" dxfId="177" priority="38">
      <formula>LEN(TRIM(AB606))=0</formula>
    </cfRule>
  </conditionalFormatting>
  <conditionalFormatting sqref="AB622:AG622">
    <cfRule type="containsBlanks" dxfId="176" priority="37">
      <formula>LEN(TRIM(AB622))=0</formula>
    </cfRule>
  </conditionalFormatting>
  <conditionalFormatting sqref="AB704:AG704">
    <cfRule type="containsBlanks" dxfId="175" priority="36">
      <formula>LEN(TRIM(AB704))=0</formula>
    </cfRule>
  </conditionalFormatting>
  <conditionalFormatting sqref="A518:AG520">
    <cfRule type="containsBlanks" dxfId="174" priority="24">
      <formula>LEN(TRIM(A518))=0</formula>
    </cfRule>
  </conditionalFormatting>
  <conditionalFormatting sqref="B130:AG130 B117:AG128 R101:AG101 B101:P101 B103:AG115 B98:AG98 B85:AG96 B71:AG83 R69:AG69 B69:P69 B66:AG66 B53:AG64 B39:AG51 R37:AG37 B37:P37">
    <cfRule type="containsBlanks" dxfId="173" priority="23">
      <formula>LEN(TRIM(B37))=0</formula>
    </cfRule>
  </conditionalFormatting>
  <conditionalFormatting sqref="B462:AG462 B449:AG460 B436:AG447 B423:AG434 R421:AG421 B421:P421 B418:AG418 B405:AG416 B392:AG403 B379:AG390 R377:AG377 B377:P377">
    <cfRule type="containsBlanks" dxfId="172" priority="22">
      <formula>LEN(TRIM(B377))=0</formula>
    </cfRule>
  </conditionalFormatting>
  <conditionalFormatting sqref="B329:AG329 B316:AG327 B303:AG314 B290:AG301 R288:AG288 B288:P288">
    <cfRule type="containsBlanks" dxfId="171" priority="21">
      <formula>LEN(TRIM(B288))=0</formula>
    </cfRule>
  </conditionalFormatting>
  <conditionalFormatting sqref="A615:AG618">
    <cfRule type="containsBlanks" dxfId="170" priority="20">
      <formula>LEN(TRIM(A615))=0</formula>
    </cfRule>
  </conditionalFormatting>
  <conditionalFormatting sqref="P626:U632">
    <cfRule type="containsBlanks" dxfId="169" priority="9">
      <formula>LEN(TRIM(P626))=0</formula>
    </cfRule>
  </conditionalFormatting>
  <conditionalFormatting sqref="A633:N639 V633:AG639">
    <cfRule type="containsBlanks" dxfId="168" priority="8">
      <formula>LEN(TRIM(A633))=0</formula>
    </cfRule>
  </conditionalFormatting>
  <conditionalFormatting sqref="P633:U639">
    <cfRule type="containsBlanks" dxfId="167" priority="7">
      <formula>LEN(TRIM(P633))=0</formula>
    </cfRule>
  </conditionalFormatting>
  <conditionalFormatting sqref="A640:N702 V640:AG702">
    <cfRule type="containsBlanks" dxfId="166" priority="6">
      <formula>LEN(TRIM(A640))=0</formula>
    </cfRule>
  </conditionalFormatting>
  <conditionalFormatting sqref="P640:U702">
    <cfRule type="containsBlanks" dxfId="165" priority="5">
      <formula>LEN(TRIM(P640))=0</formula>
    </cfRule>
  </conditionalFormatting>
  <conditionalFormatting sqref="A708:N714 V708:AG714">
    <cfRule type="containsBlanks" dxfId="164" priority="4">
      <formula>LEN(TRIM(A708))=0</formula>
    </cfRule>
  </conditionalFormatting>
  <conditionalFormatting sqref="P708:U714">
    <cfRule type="containsBlanks" dxfId="163" priority="3">
      <formula>LEN(TRIM(P708))=0</formula>
    </cfRule>
  </conditionalFormatting>
  <conditionalFormatting sqref="A715:N784 V715:AG784">
    <cfRule type="containsBlanks" dxfId="162" priority="2">
      <formula>LEN(TRIM(A715))=0</formula>
    </cfRule>
  </conditionalFormatting>
  <conditionalFormatting sqref="P715:U784">
    <cfRule type="containsBlanks" dxfId="161" priority="1">
      <formula>LEN(TRIM(P715))=0</formula>
    </cfRule>
  </conditionalFormatting>
  <dataValidations xWindow="411" yWindow="578" count="14">
    <dataValidation type="whole" operator="greaterThanOrEqual" allowBlank="1" showInputMessage="1" showErrorMessage="1" sqref="M514:O524">
      <formula1>0</formula1>
    </dataValidation>
    <dataValidation type="whole" operator="greaterThanOrEqual" allowBlank="1" showInputMessage="1" showErrorMessage="1" prompt="Wartość w formacie liczby całkowitej" sqref="AA545:AG546 Z568:AG569 Q568:X569 H568:O569 H572:O573 Z572:AG573 Q572:X573">
      <formula1>0</formula1>
    </dataValidation>
    <dataValidation allowBlank="1" showInputMessage="1" showErrorMessage="1" prompt="jeżeli Wnioskodawca  nie planuje utworzyć nowych miejsc pracy B+R należy wpisać _x000a_Nie dotyczy" sqref="A514:D514"/>
    <dataValidation allowBlank="1" showInputMessage="1" showErrorMessage="1" prompt="np. OOŚ , pozwolenie na budowę, koncesja, zgoda Komisji Leków, Komisji Bioetyki, itp. w przypadku braku należy wpisać: nie dotyczy" sqref="A611:J618"/>
    <dataValidation allowBlank="1" showInputMessage="1" showErrorMessage="1" prompt="Pole uzupełniane automatycznie" sqref="AJ568 B556:L556 N556:X556 Z556:AG556"/>
    <dataValidation allowBlank="1" showInputMessage="1" showErrorMessage="1" prompt="jeżeli Wnioskodawca  nie planuje utworzyć KOLEJNYCH STANOWISK pracy B+R należy wpisać _x000a_Nie dotyczy" sqref="A515:D524"/>
    <dataValidation type="list" allowBlank="1" showInputMessage="1" showErrorMessage="1" prompt="Wybierz z listy" sqref="E514:H524">
      <formula1>wyksztalcenie</formula1>
    </dataValidation>
    <dataValidation type="list" allowBlank="1" showInputMessage="1" showErrorMessage="1" prompt="Wybierz z listy" sqref="AB514:AG524">
      <formula1>formyzatrudnienia</formula1>
    </dataValidation>
    <dataValidation type="list" allowBlank="1" showInputMessage="1" showErrorMessage="1" prompt="Wybierz z listy" sqref="AB531:AG531 AB588:AG588 AB606:AG606 AB622:AG622 AB704:AG704">
      <formula1>taknie</formula1>
    </dataValidation>
    <dataValidation type="list" allowBlank="1" showInputMessage="1" showErrorMessage="1" promptTitle="Rodzaj podmiotu" prompt="Wybierz z listy" sqref="A626:D702 A708:D784">
      <formula1>rodzajpodmiotu</formula1>
    </dataValidation>
    <dataValidation type="decimal" operator="greaterThanOrEqual" allowBlank="1" showInputMessage="1" showErrorMessage="1" prompt="Pole w formacie liczbowym,_x000a_Jeżeli NIE DOTYCZY należy wpisać &quot;0&quot;" sqref="AT561 B565:L565 N565:X565 Z565:AG565 Z562:AG562 N562:X562 B562:L562 B559:L559 N559:X559 Z559:AG559 Z553:AG553 N553:X553 B553:L553 B550:L550 N550:X550 Z550:AG550">
      <formula1>0</formula1>
    </dataValidation>
    <dataValidation operator="greaterThanOrEqual" allowBlank="1" showInputMessage="1" showErrorMessage="1" sqref="B5:P5"/>
    <dataValidation type="list" errorStyle="information" showInputMessage="1" showErrorMessage="1" error="W przypadku wpisywania ręcznie kliknij &quot;OK&quot;" prompt="Proszę wybrać z listy rozwijanej bądz wpisać ręcznie." sqref="K611:S618">
      <formula1>statdok</formula1>
    </dataValidation>
    <dataValidation type="list" errorStyle="information" allowBlank="1" showInputMessage="1" showErrorMessage="1" error="Proszę zatwierdzić przyciskiem OK" prompt="Proszę:_x000a_- wybrać z listy jedną z premiowanych form wspólpracy, bądż _x000a_- wpisać własną forme współpracy zatwierdzić klawiszem &quot;Enter&quot; oraz w wyswietlonym alercie kliknąć w przycisk &quot;OK&quot;." sqref="P626:U702 P708:U784">
      <formula1>formwsp1</formula1>
    </dataValidation>
  </dataValidations>
  <hyperlinks>
    <hyperlink ref="AH548:AH550" location="'VIII. Wskaźniki rezultatu'!E19" display="Przejdź do wskaźnika"/>
    <hyperlink ref="AH551:AH556" location="'VIII. Wskaźniki rezultatu'!F58" display="Przejdź do wskaźnika"/>
    <hyperlink ref="AH551:AH553" location="'VIII. Wskaźniki rezultatu'!E22" display="Przejdź do wskaźnika"/>
    <hyperlink ref="AH554:AH556" location="'VIII. Wskaźniki rezultatu'!E25" display="Przejdź do wskaźnika"/>
    <hyperlink ref="AH626:AH627" location="'VIII. Wskaźniki rezultatu'!E34" display="Przejdź do wskaźnika dla jednostek naukowych"/>
    <hyperlink ref="AH628:AH629" location="'VIII. Wskaźniki rezultatu'!E46" display="Przejdź do wskaźnika dla MSP"/>
    <hyperlink ref="AH630:AH631" location="'VIII. Wskaźniki rezultatu'!E52" display="Przejdź do wskaźnika dla NGO"/>
    <hyperlink ref="AH708:AH709" location="'VIII. Wskaźniki rezultatu'!E40" display="Przejdź do wskaźnika dla jednostek naukowych"/>
    <hyperlink ref="AH710:AH711" location="'VIII. Wskaźniki rezultatu'!E46" display="Przejdź do wskaźnika dla MSP"/>
    <hyperlink ref="AH712:AH713" location="'VIII. Wskaźniki rezultatu'!E52" display="Przejdź do wskaźnika dla NGO"/>
    <hyperlink ref="AH511:AH527" location="'VIII. Wskaźniki rezultatu'!F97" display="Przejdź do wskaźnika"/>
    <hyperlink ref="AH518:AH520" location="'VIII. Wskaźniki rezultatu'!F97" display="Przejdź do wskaźnika"/>
    <hyperlink ref="AH514" location="'VIII. Wskaźniki rezultatu'!E31" display="Przejdź do wskaźnika"/>
  </hyperlinks>
  <pageMargins left="0.7" right="0.63002450980392155" top="0.80208333333333337" bottom="0.75" header="0.3" footer="0.3"/>
  <pageSetup paperSize="9" scale="71" fitToHeight="0" orientation="portrait" r:id="rId1"/>
  <headerFooter>
    <oddHeader>&amp;C&amp;G</oddHeader>
    <oddFooter>&amp;RStrona &amp;P z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L431"/>
  <sheetViews>
    <sheetView showGridLines="0" zoomScaleNormal="100" zoomScaleSheetLayoutView="100" zoomScalePageLayoutView="85" workbookViewId="0">
      <pane xSplit="33" ySplit="2" topLeftCell="AH3" activePane="bottomRight" state="frozen"/>
      <selection pane="topRight" activeCell="AH1" sqref="AH1"/>
      <selection pane="bottomLeft" activeCell="A3" sqref="A3"/>
      <selection pane="bottomRight" activeCell="B5" sqref="B5:L5"/>
    </sheetView>
  </sheetViews>
  <sheetFormatPr defaultRowHeight="14.25"/>
  <cols>
    <col min="1" max="1" width="6.28515625" style="148" customWidth="1"/>
    <col min="2" max="2" width="2.28515625" style="148" customWidth="1"/>
    <col min="3" max="3" width="6.42578125" style="148" customWidth="1"/>
    <col min="4" max="4" width="2" style="148" customWidth="1"/>
    <col min="5" max="5" width="2.5703125" style="148" customWidth="1"/>
    <col min="6" max="6" width="2.42578125" style="148" customWidth="1"/>
    <col min="7" max="7" width="2.28515625" style="148" customWidth="1"/>
    <col min="8" max="8" width="2.7109375" style="148" customWidth="1"/>
    <col min="9" max="9" width="2.140625" style="148" customWidth="1"/>
    <col min="10" max="10" width="2" style="148" customWidth="1"/>
    <col min="11" max="11" width="1.85546875" style="148" customWidth="1"/>
    <col min="12" max="12" width="1.28515625" style="148" customWidth="1"/>
    <col min="13" max="13" width="6.28515625" style="148" customWidth="1"/>
    <col min="14" max="14" width="3.5703125" style="148" customWidth="1"/>
    <col min="15" max="16" width="2.7109375" style="148" customWidth="1"/>
    <col min="17" max="17" width="2.140625" style="148" customWidth="1"/>
    <col min="18" max="18" width="6.140625" style="148" customWidth="1"/>
    <col min="19" max="19" width="2.85546875" style="148" customWidth="1"/>
    <col min="20" max="20" width="5.7109375" style="148" customWidth="1"/>
    <col min="21" max="21" width="2.42578125" style="148" customWidth="1"/>
    <col min="22" max="22" width="2.7109375" style="148" customWidth="1"/>
    <col min="23" max="23" width="7.42578125" style="148" customWidth="1"/>
    <col min="24" max="26" width="3.5703125" style="148" customWidth="1"/>
    <col min="27" max="27" width="6.28515625" style="148" customWidth="1"/>
    <col min="28" max="28" width="6" style="148" customWidth="1"/>
    <col min="29" max="29" width="3.5703125" style="148" customWidth="1"/>
    <col min="30" max="30" width="2" style="148" customWidth="1"/>
    <col min="31" max="31" width="3" style="148" customWidth="1"/>
    <col min="32" max="33" width="3.5703125" style="148" customWidth="1"/>
    <col min="34" max="34" width="23.5703125" style="160" hidden="1" customWidth="1"/>
    <col min="35" max="35" width="27.28515625" style="160" hidden="1" customWidth="1"/>
    <col min="36" max="36" width="23.85546875" style="160" hidden="1" customWidth="1"/>
    <col min="37" max="38" width="17.7109375" style="160" hidden="1" customWidth="1"/>
    <col min="39" max="16384" width="9.140625" style="148"/>
  </cols>
  <sheetData>
    <row r="1" spans="1:38" ht="18" customHeight="1">
      <c r="A1" s="634" t="s">
        <v>1803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57" t="s">
        <v>1801</v>
      </c>
      <c r="AI1" s="657"/>
      <c r="AJ1" s="657"/>
      <c r="AK1" s="657"/>
      <c r="AL1" s="148"/>
    </row>
    <row r="2" spans="1:38" ht="36" customHeight="1" thickBot="1">
      <c r="A2" s="711" t="s">
        <v>1567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341" t="str">
        <f>'I. Informacje ogólne o projekci'!$AH$2</f>
        <v>Ekspert od innowacyjności 1</v>
      </c>
      <c r="AI2" s="341" t="str">
        <f>'I. Informacje ogólne o projekci'!$AI$2</f>
        <v>Ekspert od innowacyjności 2</v>
      </c>
      <c r="AJ2" s="341" t="str">
        <f>'I. Informacje ogólne o projekci'!$AJ$2</f>
        <v>Ekspert od innowacyjności 3</v>
      </c>
      <c r="AK2" s="341" t="str">
        <f>'I. Informacje ogólne o projekci'!$AK$2</f>
        <v>Ekspert finansowy</v>
      </c>
      <c r="AL2" s="395" t="str">
        <f>'I. Informacje ogólne o projekci'!$AL$2</f>
        <v>Uwagi MFiPR</v>
      </c>
    </row>
    <row r="3" spans="1:38" ht="17.25" customHeight="1">
      <c r="A3" s="832" t="s">
        <v>102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4"/>
      <c r="AH3" s="886"/>
      <c r="AI3" s="825"/>
      <c r="AJ3" s="825"/>
      <c r="AK3" s="825"/>
      <c r="AL3" s="825"/>
    </row>
    <row r="4" spans="1:38" ht="36" customHeight="1">
      <c r="A4" s="835" t="s">
        <v>103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 t="s">
        <v>104</v>
      </c>
      <c r="N4" s="695"/>
      <c r="O4" s="695"/>
      <c r="P4" s="695"/>
      <c r="Q4" s="695"/>
      <c r="R4" s="695" t="s">
        <v>105</v>
      </c>
      <c r="S4" s="695"/>
      <c r="T4" s="695"/>
      <c r="U4" s="695"/>
      <c r="V4" s="695"/>
      <c r="W4" s="695" t="s">
        <v>106</v>
      </c>
      <c r="X4" s="695"/>
      <c r="Y4" s="695"/>
      <c r="Z4" s="695"/>
      <c r="AA4" s="695"/>
      <c r="AB4" s="695"/>
      <c r="AC4" s="695"/>
      <c r="AD4" s="695"/>
      <c r="AE4" s="695"/>
      <c r="AF4" s="695"/>
      <c r="AG4" s="849"/>
      <c r="AH4" s="886"/>
      <c r="AI4" s="825"/>
      <c r="AJ4" s="825"/>
      <c r="AK4" s="825"/>
      <c r="AL4" s="825"/>
    </row>
    <row r="5" spans="1:38" ht="19.5" customHeight="1">
      <c r="A5" s="217" t="s">
        <v>1182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4"/>
      <c r="M5" s="218" t="s">
        <v>1183</v>
      </c>
      <c r="N5" s="850"/>
      <c r="O5" s="850"/>
      <c r="P5" s="850"/>
      <c r="Q5" s="851"/>
      <c r="R5" s="219" t="s">
        <v>1184</v>
      </c>
      <c r="S5" s="629"/>
      <c r="T5" s="629"/>
      <c r="U5" s="629"/>
      <c r="V5" s="630"/>
      <c r="W5" s="219" t="s">
        <v>1185</v>
      </c>
      <c r="X5" s="852"/>
      <c r="Y5" s="852"/>
      <c r="Z5" s="852"/>
      <c r="AA5" s="852"/>
      <c r="AB5" s="852"/>
      <c r="AC5" s="852"/>
      <c r="AD5" s="852"/>
      <c r="AE5" s="852"/>
      <c r="AF5" s="852"/>
      <c r="AG5" s="853"/>
      <c r="AH5" s="886"/>
      <c r="AI5" s="825"/>
      <c r="AJ5" s="825"/>
      <c r="AK5" s="825"/>
      <c r="AL5" s="825"/>
    </row>
    <row r="6" spans="1:38" ht="36" customHeight="1" thickBot="1">
      <c r="A6" s="830" t="s">
        <v>2068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220" t="s">
        <v>1186</v>
      </c>
      <c r="N6" s="839"/>
      <c r="O6" s="839"/>
      <c r="P6" s="839"/>
      <c r="Q6" s="840"/>
      <c r="R6" s="836" t="s">
        <v>2069</v>
      </c>
      <c r="S6" s="831"/>
      <c r="T6" s="831"/>
      <c r="U6" s="831"/>
      <c r="V6" s="831"/>
      <c r="W6" s="831"/>
      <c r="X6" s="831"/>
      <c r="Y6" s="831"/>
      <c r="Z6" s="831"/>
      <c r="AA6" s="831"/>
      <c r="AB6" s="221" t="s">
        <v>1187</v>
      </c>
      <c r="AC6" s="837">
        <f>$X$5*$N$6</f>
        <v>0</v>
      </c>
      <c r="AD6" s="837"/>
      <c r="AE6" s="837"/>
      <c r="AF6" s="837"/>
      <c r="AG6" s="838"/>
      <c r="AH6" s="886"/>
      <c r="AI6" s="825"/>
      <c r="AJ6" s="825"/>
      <c r="AK6" s="825"/>
      <c r="AL6" s="825"/>
    </row>
    <row r="7" spans="1:38" ht="21.75" customHeight="1">
      <c r="A7" s="832" t="s">
        <v>107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3"/>
      <c r="AE7" s="833"/>
      <c r="AF7" s="833"/>
      <c r="AG7" s="834"/>
      <c r="AH7" s="886"/>
      <c r="AI7" s="825"/>
      <c r="AJ7" s="825"/>
      <c r="AK7" s="825"/>
      <c r="AL7" s="825"/>
    </row>
    <row r="8" spans="1:38" ht="36.75" customHeight="1">
      <c r="A8" s="835" t="s">
        <v>103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 t="s">
        <v>104</v>
      </c>
      <c r="N8" s="695"/>
      <c r="O8" s="695"/>
      <c r="P8" s="695"/>
      <c r="Q8" s="695"/>
      <c r="R8" s="695" t="s">
        <v>105</v>
      </c>
      <c r="S8" s="695"/>
      <c r="T8" s="695"/>
      <c r="U8" s="695"/>
      <c r="V8" s="695"/>
      <c r="W8" s="695" t="s">
        <v>106</v>
      </c>
      <c r="X8" s="695"/>
      <c r="Y8" s="695"/>
      <c r="Z8" s="695"/>
      <c r="AA8" s="695"/>
      <c r="AB8" s="695"/>
      <c r="AC8" s="695"/>
      <c r="AD8" s="695"/>
      <c r="AE8" s="695"/>
      <c r="AF8" s="695"/>
      <c r="AG8" s="849"/>
      <c r="AH8" s="886"/>
      <c r="AI8" s="825"/>
      <c r="AJ8" s="825"/>
      <c r="AK8" s="825"/>
      <c r="AL8" s="825"/>
    </row>
    <row r="9" spans="1:38" ht="19.5" customHeight="1">
      <c r="A9" s="217" t="s">
        <v>1188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4"/>
      <c r="M9" s="218" t="s">
        <v>1189</v>
      </c>
      <c r="N9" s="850"/>
      <c r="O9" s="850"/>
      <c r="P9" s="850"/>
      <c r="Q9" s="851"/>
      <c r="R9" s="219" t="s">
        <v>1190</v>
      </c>
      <c r="S9" s="629"/>
      <c r="T9" s="629"/>
      <c r="U9" s="629"/>
      <c r="V9" s="630"/>
      <c r="W9" s="219" t="s">
        <v>1191</v>
      </c>
      <c r="X9" s="828">
        <f>IF(B9=0,0," ")</f>
        <v>0</v>
      </c>
      <c r="Y9" s="828"/>
      <c r="Z9" s="828"/>
      <c r="AA9" s="828"/>
      <c r="AB9" s="828"/>
      <c r="AC9" s="828"/>
      <c r="AD9" s="828"/>
      <c r="AE9" s="828"/>
      <c r="AF9" s="828"/>
      <c r="AG9" s="829"/>
      <c r="AH9" s="886"/>
      <c r="AI9" s="825"/>
      <c r="AJ9" s="825"/>
      <c r="AK9" s="825"/>
      <c r="AL9" s="825"/>
    </row>
    <row r="10" spans="1:38" ht="39.75" customHeight="1" thickBot="1">
      <c r="A10" s="830" t="s">
        <v>2070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220" t="s">
        <v>1192</v>
      </c>
      <c r="N10" s="839" t="str">
        <f t="shared" ref="N10:Q10" si="0">IF(X9=0,"n/d"," ")</f>
        <v>n/d</v>
      </c>
      <c r="O10" s="839" t="str">
        <f t="shared" si="0"/>
        <v>n/d</v>
      </c>
      <c r="P10" s="839" t="str">
        <f t="shared" si="0"/>
        <v>n/d</v>
      </c>
      <c r="Q10" s="840" t="str">
        <f t="shared" si="0"/>
        <v>n/d</v>
      </c>
      <c r="R10" s="836" t="s">
        <v>2071</v>
      </c>
      <c r="S10" s="831"/>
      <c r="T10" s="831"/>
      <c r="U10" s="831"/>
      <c r="V10" s="831"/>
      <c r="W10" s="831"/>
      <c r="X10" s="831"/>
      <c r="Y10" s="831"/>
      <c r="Z10" s="831"/>
      <c r="AA10" s="831"/>
      <c r="AB10" s="221" t="s">
        <v>1193</v>
      </c>
      <c r="AC10" s="837">
        <f>$X$9*IF($N$10="n/d",0,$N$10)</f>
        <v>0</v>
      </c>
      <c r="AD10" s="837"/>
      <c r="AE10" s="837"/>
      <c r="AF10" s="837"/>
      <c r="AG10" s="838"/>
      <c r="AH10" s="886"/>
      <c r="AI10" s="825"/>
      <c r="AJ10" s="825"/>
      <c r="AK10" s="825"/>
      <c r="AL10" s="825"/>
    </row>
    <row r="11" spans="1:38" ht="29.25" customHeight="1">
      <c r="A11" s="832" t="s">
        <v>108</v>
      </c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4"/>
      <c r="AH11" s="886"/>
      <c r="AI11" s="825"/>
      <c r="AJ11" s="825"/>
      <c r="AK11" s="825"/>
      <c r="AL11" s="825"/>
    </row>
    <row r="12" spans="1:38" ht="32.25" customHeight="1">
      <c r="A12" s="835" t="s">
        <v>103</v>
      </c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 t="s">
        <v>104</v>
      </c>
      <c r="N12" s="695"/>
      <c r="O12" s="695"/>
      <c r="P12" s="695"/>
      <c r="Q12" s="695"/>
      <c r="R12" s="695" t="s">
        <v>105</v>
      </c>
      <c r="S12" s="695"/>
      <c r="T12" s="695"/>
      <c r="U12" s="695"/>
      <c r="V12" s="695"/>
      <c r="W12" s="695" t="s">
        <v>106</v>
      </c>
      <c r="X12" s="695"/>
      <c r="Y12" s="695"/>
      <c r="Z12" s="695"/>
      <c r="AA12" s="695"/>
      <c r="AB12" s="695"/>
      <c r="AC12" s="695"/>
      <c r="AD12" s="695"/>
      <c r="AE12" s="695"/>
      <c r="AF12" s="695"/>
      <c r="AG12" s="849"/>
      <c r="AH12" s="886"/>
      <c r="AI12" s="825"/>
      <c r="AJ12" s="825"/>
      <c r="AK12" s="825"/>
      <c r="AL12" s="825"/>
    </row>
    <row r="13" spans="1:38" ht="23.25" customHeight="1">
      <c r="A13" s="217" t="s">
        <v>1194</v>
      </c>
      <c r="B13" s="852"/>
      <c r="C13" s="852"/>
      <c r="D13" s="852"/>
      <c r="E13" s="852"/>
      <c r="F13" s="852"/>
      <c r="G13" s="852"/>
      <c r="H13" s="852"/>
      <c r="I13" s="852"/>
      <c r="J13" s="852"/>
      <c r="K13" s="852"/>
      <c r="L13" s="854"/>
      <c r="M13" s="218" t="s">
        <v>1195</v>
      </c>
      <c r="N13" s="850"/>
      <c r="O13" s="850"/>
      <c r="P13" s="850"/>
      <c r="Q13" s="851"/>
      <c r="R13" s="219" t="s">
        <v>1196</v>
      </c>
      <c r="S13" s="629"/>
      <c r="T13" s="629"/>
      <c r="U13" s="629"/>
      <c r="V13" s="630"/>
      <c r="W13" s="219" t="s">
        <v>1197</v>
      </c>
      <c r="X13" s="828">
        <f>IF($B$13=0,0," ")</f>
        <v>0</v>
      </c>
      <c r="Y13" s="828"/>
      <c r="Z13" s="828"/>
      <c r="AA13" s="828"/>
      <c r="AB13" s="828"/>
      <c r="AC13" s="828"/>
      <c r="AD13" s="828"/>
      <c r="AE13" s="828"/>
      <c r="AF13" s="828"/>
      <c r="AG13" s="829"/>
      <c r="AH13" s="886"/>
      <c r="AI13" s="825"/>
      <c r="AJ13" s="825"/>
      <c r="AK13" s="825"/>
      <c r="AL13" s="825"/>
    </row>
    <row r="14" spans="1:38" ht="35.25" customHeight="1" thickBot="1">
      <c r="A14" s="830" t="s">
        <v>2072</v>
      </c>
      <c r="B14" s="831"/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220" t="s">
        <v>1198</v>
      </c>
      <c r="N14" s="839" t="str">
        <f t="shared" ref="N14:Q14" si="1">IF(X13=0,"n/d"," ")</f>
        <v>n/d</v>
      </c>
      <c r="O14" s="839" t="str">
        <f t="shared" si="1"/>
        <v>n/d</v>
      </c>
      <c r="P14" s="839" t="str">
        <f t="shared" si="1"/>
        <v>n/d</v>
      </c>
      <c r="Q14" s="840" t="str">
        <f t="shared" si="1"/>
        <v>n/d</v>
      </c>
      <c r="R14" s="836" t="s">
        <v>2073</v>
      </c>
      <c r="S14" s="831"/>
      <c r="T14" s="831"/>
      <c r="U14" s="831"/>
      <c r="V14" s="831"/>
      <c r="W14" s="831"/>
      <c r="X14" s="831"/>
      <c r="Y14" s="831"/>
      <c r="Z14" s="831"/>
      <c r="AA14" s="831"/>
      <c r="AB14" s="221" t="s">
        <v>1199</v>
      </c>
      <c r="AC14" s="837">
        <f>$X$13*IF($N$14="n/d",0,$N$14)</f>
        <v>0</v>
      </c>
      <c r="AD14" s="837"/>
      <c r="AE14" s="837"/>
      <c r="AF14" s="837"/>
      <c r="AG14" s="838"/>
      <c r="AH14" s="886"/>
      <c r="AI14" s="825"/>
      <c r="AJ14" s="825"/>
      <c r="AK14" s="825"/>
      <c r="AL14" s="825"/>
    </row>
    <row r="15" spans="1:38" ht="25.5" customHeight="1">
      <c r="A15" s="841" t="s">
        <v>109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3"/>
      <c r="AH15" s="886"/>
      <c r="AI15" s="825"/>
      <c r="AJ15" s="825"/>
      <c r="AK15" s="825"/>
      <c r="AL15" s="148"/>
    </row>
    <row r="16" spans="1:38" ht="34.5" customHeight="1">
      <c r="A16" s="889" t="s">
        <v>2074</v>
      </c>
      <c r="B16" s="890"/>
      <c r="C16" s="890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1"/>
      <c r="T16" s="357" t="s">
        <v>1200</v>
      </c>
      <c r="U16" s="895">
        <f>$B$5+$B$9+$B$13</f>
        <v>0</v>
      </c>
      <c r="V16" s="895"/>
      <c r="W16" s="895"/>
      <c r="X16" s="895"/>
      <c r="Y16" s="895"/>
      <c r="Z16" s="895"/>
      <c r="AA16" s="895"/>
      <c r="AB16" s="895"/>
      <c r="AC16" s="895"/>
      <c r="AD16" s="895"/>
      <c r="AE16" s="895"/>
      <c r="AF16" s="895"/>
      <c r="AG16" s="896"/>
      <c r="AH16" s="212"/>
      <c r="AI16" s="213"/>
      <c r="AJ16" s="213"/>
      <c r="AK16" s="213"/>
      <c r="AL16" s="213"/>
    </row>
    <row r="17" spans="1:38" ht="38.25" customHeight="1">
      <c r="A17" s="889" t="s">
        <v>110</v>
      </c>
      <c r="B17" s="890"/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1"/>
      <c r="T17" s="357" t="s">
        <v>1201</v>
      </c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8"/>
      <c r="AH17" s="212"/>
      <c r="AI17" s="213"/>
      <c r="AJ17" s="213"/>
      <c r="AK17" s="213"/>
      <c r="AL17" s="213"/>
    </row>
    <row r="18" spans="1:38" ht="33" customHeight="1">
      <c r="A18" s="889" t="s">
        <v>2063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1"/>
      <c r="T18" s="357" t="s">
        <v>1202</v>
      </c>
      <c r="U18" s="895">
        <f>$X$5+$X$9+$X$13</f>
        <v>0</v>
      </c>
      <c r="V18" s="895"/>
      <c r="W18" s="895"/>
      <c r="X18" s="895"/>
      <c r="Y18" s="895"/>
      <c r="Z18" s="895"/>
      <c r="AA18" s="895"/>
      <c r="AB18" s="895"/>
      <c r="AC18" s="895"/>
      <c r="AD18" s="895"/>
      <c r="AE18" s="895"/>
      <c r="AF18" s="895"/>
      <c r="AG18" s="896"/>
      <c r="AH18" s="212"/>
      <c r="AI18" s="213"/>
      <c r="AJ18" s="213"/>
      <c r="AK18" s="213"/>
      <c r="AL18" s="213"/>
    </row>
    <row r="19" spans="1:38" ht="28.5" customHeight="1">
      <c r="A19" s="889" t="s">
        <v>2064</v>
      </c>
      <c r="B19" s="890"/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1"/>
      <c r="T19" s="357" t="s">
        <v>1203</v>
      </c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8"/>
      <c r="AH19" s="212"/>
      <c r="AI19" s="213"/>
      <c r="AJ19" s="213"/>
      <c r="AK19" s="213"/>
      <c r="AL19" s="213"/>
    </row>
    <row r="20" spans="1:38" ht="28.5" customHeight="1">
      <c r="A20" s="889" t="s">
        <v>2065</v>
      </c>
      <c r="B20" s="890"/>
      <c r="C20" s="890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1"/>
      <c r="T20" s="357" t="s">
        <v>1204</v>
      </c>
      <c r="U20" s="895">
        <f>$AC$6+$AC$10+$AC$14</f>
        <v>0</v>
      </c>
      <c r="V20" s="895"/>
      <c r="W20" s="895"/>
      <c r="X20" s="895"/>
      <c r="Y20" s="895"/>
      <c r="Z20" s="895"/>
      <c r="AA20" s="895"/>
      <c r="AB20" s="895"/>
      <c r="AC20" s="895"/>
      <c r="AD20" s="895"/>
      <c r="AE20" s="895"/>
      <c r="AF20" s="895"/>
      <c r="AG20" s="896"/>
      <c r="AH20" s="212"/>
      <c r="AI20" s="213"/>
      <c r="AJ20" s="213"/>
      <c r="AK20" s="213"/>
      <c r="AL20" s="213"/>
    </row>
    <row r="21" spans="1:38" ht="28.5" customHeight="1" thickBot="1">
      <c r="A21" s="892" t="s">
        <v>2066</v>
      </c>
      <c r="B21" s="893"/>
      <c r="C21" s="893"/>
      <c r="D21" s="893"/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3"/>
      <c r="R21" s="893"/>
      <c r="S21" s="894"/>
      <c r="T21" s="357" t="s">
        <v>1205</v>
      </c>
      <c r="U21" s="899"/>
      <c r="V21" s="899"/>
      <c r="W21" s="899"/>
      <c r="X21" s="899"/>
      <c r="Y21" s="899"/>
      <c r="Z21" s="899"/>
      <c r="AA21" s="899"/>
      <c r="AB21" s="899"/>
      <c r="AC21" s="899"/>
      <c r="AD21" s="899"/>
      <c r="AE21" s="899"/>
      <c r="AF21" s="899"/>
      <c r="AG21" s="900"/>
      <c r="AH21" s="212"/>
      <c r="AI21" s="213"/>
      <c r="AJ21" s="213"/>
      <c r="AK21" s="213"/>
      <c r="AL21" s="213"/>
    </row>
    <row r="22" spans="1:38" ht="35.25" customHeight="1">
      <c r="A22" s="826" t="str">
        <f>IF($U$18=0," ",IF($U$18&lt;=2000000,"Założenia finansowe nie spełniają kryterium w zakresie minimalnej wielkości sumy kosztów kwalifikowanych. Zgodnie z RK minimalna wartość sumy kosztów kwalifikowanych to 2.000.000 PLN"," "))</f>
        <v xml:space="preserve"> </v>
      </c>
      <c r="B22" s="826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7"/>
      <c r="AH22" s="825"/>
      <c r="AI22" s="825"/>
      <c r="AJ22" s="825"/>
      <c r="AK22" s="825"/>
      <c r="AL22" s="148"/>
    </row>
    <row r="23" spans="1:38" ht="20.25" customHeight="1">
      <c r="A23" s="618" t="s">
        <v>1342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825"/>
      <c r="AI23" s="825"/>
      <c r="AJ23" s="825"/>
      <c r="AK23" s="825"/>
      <c r="AL23" s="148"/>
    </row>
    <row r="24" spans="1:38" ht="20.25" customHeight="1" thickBot="1">
      <c r="A24" s="543"/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825"/>
      <c r="AI24" s="825"/>
      <c r="AJ24" s="825"/>
      <c r="AK24" s="825"/>
      <c r="AL24" s="148"/>
    </row>
    <row r="25" spans="1:38" ht="56.25" customHeight="1" thickBot="1">
      <c r="A25" s="846" t="s">
        <v>116</v>
      </c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 t="s">
        <v>117</v>
      </c>
      <c r="U25" s="844"/>
      <c r="V25" s="844"/>
      <c r="W25" s="844"/>
      <c r="X25" s="844"/>
      <c r="Y25" s="844"/>
      <c r="Z25" s="844"/>
      <c r="AA25" s="844" t="s">
        <v>118</v>
      </c>
      <c r="AB25" s="844"/>
      <c r="AC25" s="844"/>
      <c r="AD25" s="844"/>
      <c r="AE25" s="844"/>
      <c r="AF25" s="844"/>
      <c r="AG25" s="845"/>
      <c r="AH25" s="212"/>
      <c r="AI25" s="213"/>
      <c r="AJ25" s="213"/>
      <c r="AK25" s="213"/>
      <c r="AL25" s="213"/>
    </row>
    <row r="26" spans="1:38" ht="19.5" customHeight="1">
      <c r="A26" s="857" t="s">
        <v>119</v>
      </c>
      <c r="B26" s="858"/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9">
        <f>SUM(U27:Z31)</f>
        <v>0</v>
      </c>
      <c r="U26" s="859"/>
      <c r="V26" s="859"/>
      <c r="W26" s="859"/>
      <c r="X26" s="859"/>
      <c r="Y26" s="859"/>
      <c r="Z26" s="859"/>
      <c r="AA26" s="859">
        <f>SUM(AB27:AG31)</f>
        <v>0</v>
      </c>
      <c r="AB26" s="859"/>
      <c r="AC26" s="859"/>
      <c r="AD26" s="859"/>
      <c r="AE26" s="859"/>
      <c r="AF26" s="859"/>
      <c r="AG26" s="860"/>
      <c r="AH26" s="212"/>
      <c r="AI26" s="213"/>
      <c r="AJ26" s="213"/>
      <c r="AK26" s="213"/>
      <c r="AL26" s="213"/>
    </row>
    <row r="27" spans="1:38" ht="33.75" customHeight="1">
      <c r="A27" s="863" t="s">
        <v>120</v>
      </c>
      <c r="B27" s="864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219" t="s">
        <v>1206</v>
      </c>
      <c r="U27" s="880">
        <f>$U$20</f>
        <v>0</v>
      </c>
      <c r="V27" s="880"/>
      <c r="W27" s="880"/>
      <c r="X27" s="880"/>
      <c r="Y27" s="880"/>
      <c r="Z27" s="881"/>
      <c r="AA27" s="219" t="s">
        <v>1207</v>
      </c>
      <c r="AB27" s="880">
        <f>$U$20</f>
        <v>0</v>
      </c>
      <c r="AC27" s="880"/>
      <c r="AD27" s="880"/>
      <c r="AE27" s="880"/>
      <c r="AF27" s="880"/>
      <c r="AG27" s="882"/>
      <c r="AH27" s="212"/>
      <c r="AI27" s="213"/>
      <c r="AJ27" s="213"/>
      <c r="AK27" s="213"/>
      <c r="AL27" s="213"/>
    </row>
    <row r="28" spans="1:38" ht="30" customHeight="1">
      <c r="A28" s="863" t="s">
        <v>121</v>
      </c>
      <c r="B28" s="864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219" t="s">
        <v>1208</v>
      </c>
      <c r="U28" s="880">
        <f>U29+U30+U31</f>
        <v>0</v>
      </c>
      <c r="V28" s="880"/>
      <c r="W28" s="880"/>
      <c r="X28" s="880"/>
      <c r="Y28" s="880"/>
      <c r="Z28" s="881"/>
      <c r="AA28" s="219" t="s">
        <v>1209</v>
      </c>
      <c r="AB28" s="880">
        <f>AB29+AB30+AB31</f>
        <v>0</v>
      </c>
      <c r="AC28" s="880"/>
      <c r="AD28" s="880"/>
      <c r="AE28" s="880"/>
      <c r="AF28" s="880"/>
      <c r="AG28" s="882"/>
      <c r="AH28" s="212"/>
      <c r="AI28" s="213"/>
      <c r="AJ28" s="213"/>
      <c r="AK28" s="213"/>
      <c r="AL28" s="213"/>
    </row>
    <row r="29" spans="1:38" ht="19.5" customHeight="1">
      <c r="A29" s="863" t="s">
        <v>122</v>
      </c>
      <c r="B29" s="864"/>
      <c r="C29" s="864"/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64"/>
      <c r="O29" s="864"/>
      <c r="P29" s="864"/>
      <c r="Q29" s="864"/>
      <c r="R29" s="864"/>
      <c r="S29" s="864"/>
      <c r="T29" s="219" t="s">
        <v>1210</v>
      </c>
      <c r="U29" s="865"/>
      <c r="V29" s="865"/>
      <c r="W29" s="865"/>
      <c r="X29" s="865"/>
      <c r="Y29" s="865"/>
      <c r="Z29" s="866"/>
      <c r="AA29" s="219" t="s">
        <v>1211</v>
      </c>
      <c r="AB29" s="865"/>
      <c r="AC29" s="865"/>
      <c r="AD29" s="865"/>
      <c r="AE29" s="865"/>
      <c r="AF29" s="865"/>
      <c r="AG29" s="867"/>
      <c r="AH29" s="212"/>
      <c r="AI29" s="213"/>
      <c r="AJ29" s="213"/>
      <c r="AK29" s="213"/>
      <c r="AL29" s="213"/>
    </row>
    <row r="30" spans="1:38" ht="19.5" customHeight="1">
      <c r="A30" s="863" t="s">
        <v>123</v>
      </c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219" t="s">
        <v>1212</v>
      </c>
      <c r="U30" s="865"/>
      <c r="V30" s="865"/>
      <c r="W30" s="865"/>
      <c r="X30" s="865"/>
      <c r="Y30" s="865"/>
      <c r="Z30" s="866"/>
      <c r="AA30" s="219" t="s">
        <v>1213</v>
      </c>
      <c r="AB30" s="865"/>
      <c r="AC30" s="865"/>
      <c r="AD30" s="865"/>
      <c r="AE30" s="865"/>
      <c r="AF30" s="865"/>
      <c r="AG30" s="867"/>
      <c r="AH30" s="212"/>
      <c r="AI30" s="213"/>
      <c r="AJ30" s="213"/>
      <c r="AK30" s="213"/>
      <c r="AL30" s="213"/>
    </row>
    <row r="31" spans="1:38" ht="19.5" customHeight="1" thickBot="1">
      <c r="A31" s="855" t="s">
        <v>133</v>
      </c>
      <c r="B31" s="856"/>
      <c r="C31" s="221" t="s">
        <v>1214</v>
      </c>
      <c r="D31" s="847" t="str">
        <f>IF(U31+AB31&lt;&gt;0,"Uzupełnij","Nie dotyczy")</f>
        <v>Nie dotyczy</v>
      </c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8"/>
      <c r="T31" s="221" t="s">
        <v>1215</v>
      </c>
      <c r="U31" s="875"/>
      <c r="V31" s="875"/>
      <c r="W31" s="875"/>
      <c r="X31" s="875"/>
      <c r="Y31" s="875"/>
      <c r="Z31" s="876"/>
      <c r="AA31" s="221" t="s">
        <v>1216</v>
      </c>
      <c r="AB31" s="875"/>
      <c r="AC31" s="875"/>
      <c r="AD31" s="875"/>
      <c r="AE31" s="875"/>
      <c r="AF31" s="875"/>
      <c r="AG31" s="877"/>
      <c r="AH31" s="212"/>
      <c r="AI31" s="213"/>
      <c r="AJ31" s="213"/>
      <c r="AK31" s="213"/>
      <c r="AL31" s="213"/>
    </row>
    <row r="32" spans="1:38" ht="38.25" customHeight="1">
      <c r="A32" s="857" t="s">
        <v>124</v>
      </c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9">
        <f>SUM(U33,U34,U36,U38,U40)</f>
        <v>0</v>
      </c>
      <c r="U32" s="859"/>
      <c r="V32" s="859"/>
      <c r="W32" s="859"/>
      <c r="X32" s="859"/>
      <c r="Y32" s="859"/>
      <c r="Z32" s="859"/>
      <c r="AA32" s="859">
        <f>SUM(AB33,AB34,AB36,AB38,AB40)</f>
        <v>0</v>
      </c>
      <c r="AB32" s="859"/>
      <c r="AC32" s="859"/>
      <c r="AD32" s="859"/>
      <c r="AE32" s="859"/>
      <c r="AF32" s="859"/>
      <c r="AG32" s="860"/>
      <c r="AH32" s="212"/>
      <c r="AI32" s="213"/>
      <c r="AJ32" s="213"/>
      <c r="AK32" s="213"/>
      <c r="AL32" s="213"/>
    </row>
    <row r="33" spans="1:38" ht="19.5" customHeight="1">
      <c r="A33" s="863" t="s">
        <v>125</v>
      </c>
      <c r="B33" s="864"/>
      <c r="C33" s="864"/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864"/>
      <c r="O33" s="864"/>
      <c r="P33" s="864"/>
      <c r="Q33" s="864"/>
      <c r="R33" s="864"/>
      <c r="S33" s="864"/>
      <c r="T33" s="219" t="s">
        <v>1217</v>
      </c>
      <c r="U33" s="865"/>
      <c r="V33" s="865"/>
      <c r="W33" s="865"/>
      <c r="X33" s="865"/>
      <c r="Y33" s="865"/>
      <c r="Z33" s="866"/>
      <c r="AA33" s="219" t="s">
        <v>1218</v>
      </c>
      <c r="AB33" s="865"/>
      <c r="AC33" s="865"/>
      <c r="AD33" s="865"/>
      <c r="AE33" s="865"/>
      <c r="AF33" s="865"/>
      <c r="AG33" s="867"/>
      <c r="AH33" s="212"/>
      <c r="AI33" s="213"/>
      <c r="AJ33" s="213"/>
      <c r="AK33" s="213"/>
      <c r="AL33" s="213"/>
    </row>
    <row r="34" spans="1:38" ht="19.5" customHeight="1">
      <c r="A34" s="863" t="s">
        <v>126</v>
      </c>
      <c r="B34" s="864"/>
      <c r="C34" s="864"/>
      <c r="D34" s="864"/>
      <c r="E34" s="864"/>
      <c r="F34" s="864"/>
      <c r="G34" s="864"/>
      <c r="H34" s="864"/>
      <c r="I34" s="864"/>
      <c r="J34" s="864"/>
      <c r="K34" s="864"/>
      <c r="L34" s="864"/>
      <c r="M34" s="864"/>
      <c r="N34" s="864"/>
      <c r="O34" s="864"/>
      <c r="P34" s="864"/>
      <c r="Q34" s="864"/>
      <c r="R34" s="864"/>
      <c r="S34" s="864"/>
      <c r="T34" s="219" t="s">
        <v>1219</v>
      </c>
      <c r="U34" s="865"/>
      <c r="V34" s="865"/>
      <c r="W34" s="865"/>
      <c r="X34" s="865"/>
      <c r="Y34" s="865"/>
      <c r="Z34" s="866"/>
      <c r="AA34" s="219" t="s">
        <v>1220</v>
      </c>
      <c r="AB34" s="865"/>
      <c r="AC34" s="865"/>
      <c r="AD34" s="865"/>
      <c r="AE34" s="865"/>
      <c r="AF34" s="865"/>
      <c r="AG34" s="867"/>
      <c r="AH34" s="212"/>
      <c r="AI34" s="213"/>
      <c r="AJ34" s="213"/>
      <c r="AK34" s="213"/>
      <c r="AL34" s="213"/>
    </row>
    <row r="35" spans="1:38" ht="19.5" customHeight="1">
      <c r="A35" s="883" t="s">
        <v>127</v>
      </c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5"/>
      <c r="T35" s="219" t="s">
        <v>1221</v>
      </c>
      <c r="U35" s="661" t="str">
        <f>IF(U34+AB34&lt;&gt;0,"Uzupełnij","Nie dotyczy")</f>
        <v>Nie dotyczy</v>
      </c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862"/>
      <c r="AH35" s="212"/>
      <c r="AI35" s="213"/>
      <c r="AJ35" s="213"/>
      <c r="AK35" s="213"/>
      <c r="AL35" s="213"/>
    </row>
    <row r="36" spans="1:38" ht="19.5" customHeight="1">
      <c r="A36" s="863" t="s">
        <v>128</v>
      </c>
      <c r="B36" s="864"/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64"/>
      <c r="T36" s="219" t="s">
        <v>1222</v>
      </c>
      <c r="U36" s="865"/>
      <c r="V36" s="865"/>
      <c r="W36" s="865"/>
      <c r="X36" s="865"/>
      <c r="Y36" s="865"/>
      <c r="Z36" s="866"/>
      <c r="AA36" s="219" t="s">
        <v>1223</v>
      </c>
      <c r="AB36" s="865"/>
      <c r="AC36" s="865"/>
      <c r="AD36" s="865"/>
      <c r="AE36" s="865"/>
      <c r="AF36" s="865"/>
      <c r="AG36" s="867"/>
      <c r="AH36" s="212"/>
      <c r="AI36" s="213"/>
      <c r="AJ36" s="213"/>
      <c r="AK36" s="213"/>
      <c r="AL36" s="213"/>
    </row>
    <row r="37" spans="1:38" ht="19.5" customHeight="1">
      <c r="A37" s="883" t="s">
        <v>129</v>
      </c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5"/>
      <c r="T37" s="219" t="s">
        <v>1224</v>
      </c>
      <c r="U37" s="661" t="str">
        <f>IF(U36+AB36&lt;&gt;0,"Uzupełnij","Nie dotyczy")</f>
        <v>Nie dotyczy</v>
      </c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862"/>
      <c r="AH37" s="212"/>
      <c r="AI37" s="213"/>
      <c r="AJ37" s="213"/>
      <c r="AK37" s="213"/>
      <c r="AL37" s="213"/>
    </row>
    <row r="38" spans="1:38" ht="19.5" customHeight="1">
      <c r="A38" s="863" t="s">
        <v>130</v>
      </c>
      <c r="B38" s="864"/>
      <c r="C38" s="864"/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864"/>
      <c r="S38" s="864"/>
      <c r="T38" s="219" t="s">
        <v>1225</v>
      </c>
      <c r="U38" s="865"/>
      <c r="V38" s="865"/>
      <c r="W38" s="865"/>
      <c r="X38" s="865"/>
      <c r="Y38" s="865"/>
      <c r="Z38" s="866"/>
      <c r="AA38" s="219" t="s">
        <v>1226</v>
      </c>
      <c r="AB38" s="865"/>
      <c r="AC38" s="865"/>
      <c r="AD38" s="865"/>
      <c r="AE38" s="865"/>
      <c r="AF38" s="865"/>
      <c r="AG38" s="867"/>
      <c r="AH38" s="212"/>
      <c r="AI38" s="213"/>
      <c r="AJ38" s="213"/>
      <c r="AK38" s="213"/>
      <c r="AL38" s="213"/>
    </row>
    <row r="39" spans="1:38" ht="19.5" customHeight="1">
      <c r="A39" s="887" t="s">
        <v>131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219" t="s">
        <v>1227</v>
      </c>
      <c r="U39" s="661" t="str">
        <f>IF(U38+AB38&lt;&gt;0,"Uzupełnij","Nie dotyczy")</f>
        <v>Nie dotyczy</v>
      </c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862"/>
      <c r="AH39" s="212"/>
      <c r="AI39" s="213"/>
      <c r="AJ39" s="213"/>
      <c r="AK39" s="213"/>
      <c r="AL39" s="213"/>
    </row>
    <row r="40" spans="1:38" ht="19.5" customHeight="1" thickBot="1">
      <c r="A40" s="855" t="s">
        <v>132</v>
      </c>
      <c r="B40" s="856"/>
      <c r="C40" s="221" t="s">
        <v>1228</v>
      </c>
      <c r="D40" s="847" t="str">
        <f>IF(U40+AB40&lt;&gt;0,"Uzupełnij","Nie dotyczy")</f>
        <v>Nie dotyczy</v>
      </c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8"/>
      <c r="T40" s="221" t="s">
        <v>1229</v>
      </c>
      <c r="U40" s="875"/>
      <c r="V40" s="875"/>
      <c r="W40" s="875"/>
      <c r="X40" s="875"/>
      <c r="Y40" s="875"/>
      <c r="Z40" s="876"/>
      <c r="AA40" s="221" t="s">
        <v>1230</v>
      </c>
      <c r="AB40" s="875"/>
      <c r="AC40" s="875"/>
      <c r="AD40" s="875"/>
      <c r="AE40" s="875"/>
      <c r="AF40" s="875"/>
      <c r="AG40" s="877"/>
      <c r="AH40" s="212"/>
      <c r="AI40" s="213"/>
      <c r="AJ40" s="213"/>
      <c r="AK40" s="213"/>
      <c r="AL40" s="213"/>
    </row>
    <row r="41" spans="1:38" ht="24" customHeight="1">
      <c r="A41" s="868" t="s">
        <v>2067</v>
      </c>
      <c r="B41" s="869"/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69"/>
      <c r="P41" s="869"/>
      <c r="Q41" s="869"/>
      <c r="R41" s="869"/>
      <c r="S41" s="870"/>
      <c r="T41" s="356" t="s">
        <v>1231</v>
      </c>
      <c r="U41" s="552">
        <f>$U$16</f>
        <v>0</v>
      </c>
      <c r="V41" s="552"/>
      <c r="W41" s="552"/>
      <c r="X41" s="552"/>
      <c r="Y41" s="552"/>
      <c r="Z41" s="871"/>
      <c r="AA41" s="356" t="s">
        <v>1232</v>
      </c>
      <c r="AB41" s="552">
        <f>$U$18</f>
        <v>0</v>
      </c>
      <c r="AC41" s="552"/>
      <c r="AD41" s="552"/>
      <c r="AE41" s="552"/>
      <c r="AF41" s="552"/>
      <c r="AG41" s="872"/>
      <c r="AH41" s="212"/>
      <c r="AI41" s="213"/>
      <c r="AJ41" s="213"/>
      <c r="AK41" s="213"/>
      <c r="AL41" s="213"/>
    </row>
    <row r="42" spans="1:38" ht="33.75" customHeight="1" thickBot="1">
      <c r="A42" s="873" t="s">
        <v>134</v>
      </c>
      <c r="B42" s="874"/>
      <c r="C42" s="874"/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221" t="s">
        <v>1233</v>
      </c>
      <c r="U42" s="875"/>
      <c r="V42" s="875"/>
      <c r="W42" s="875"/>
      <c r="X42" s="875"/>
      <c r="Y42" s="875"/>
      <c r="Z42" s="876"/>
      <c r="AA42" s="221" t="s">
        <v>1234</v>
      </c>
      <c r="AB42" s="875"/>
      <c r="AC42" s="875"/>
      <c r="AD42" s="875"/>
      <c r="AE42" s="875"/>
      <c r="AF42" s="875"/>
      <c r="AG42" s="877"/>
      <c r="AH42" s="212"/>
      <c r="AI42" s="213"/>
      <c r="AJ42" s="213"/>
      <c r="AK42" s="213"/>
      <c r="AL42" s="213"/>
    </row>
    <row r="43" spans="1:38" ht="29.2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826" t="str">
        <f>IF($T$26+$T$32=$U$41," ","Pozostało do rozdysponowania")</f>
        <v xml:space="preserve"> </v>
      </c>
      <c r="U43" s="861"/>
      <c r="V43" s="861"/>
      <c r="W43" s="861"/>
      <c r="X43" s="861"/>
      <c r="Y43" s="861"/>
      <c r="Z43" s="861"/>
      <c r="AA43" s="826" t="str">
        <f>IF($AA$26+$AA$32=$AB$41," ","Pozostało do rozdysponowania")</f>
        <v xml:space="preserve"> </v>
      </c>
      <c r="AB43" s="861"/>
      <c r="AC43" s="861"/>
      <c r="AD43" s="861"/>
      <c r="AE43" s="861"/>
      <c r="AF43" s="861"/>
      <c r="AG43" s="861"/>
      <c r="AH43" s="207"/>
      <c r="AI43" s="207"/>
      <c r="AJ43" s="207"/>
      <c r="AK43" s="207"/>
      <c r="AL43" s="207"/>
    </row>
    <row r="44" spans="1:38" ht="1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878" t="str">
        <f>IF($T$43&lt;&gt;" ",$U$41-$T$32-$T$26," ")</f>
        <v xml:space="preserve"> </v>
      </c>
      <c r="U44" s="879"/>
      <c r="V44" s="879"/>
      <c r="W44" s="879"/>
      <c r="X44" s="879"/>
      <c r="Y44" s="879"/>
      <c r="Z44" s="879"/>
      <c r="AA44" s="878" t="str">
        <f>IF($AA$43&lt;&gt;" ",$AB$41-$AA$32-$AA$26," ")</f>
        <v xml:space="preserve"> </v>
      </c>
      <c r="AB44" s="879"/>
      <c r="AC44" s="879"/>
      <c r="AD44" s="879"/>
      <c r="AE44" s="879"/>
      <c r="AF44" s="879"/>
      <c r="AG44" s="879"/>
      <c r="AH44" s="207"/>
      <c r="AI44" s="207"/>
      <c r="AJ44" s="207"/>
      <c r="AK44" s="207"/>
      <c r="AL44" s="207"/>
    </row>
    <row r="45" spans="1:38" ht="55.5" customHeight="1">
      <c r="A45" s="216">
        <v>2</v>
      </c>
      <c r="B45" s="518" t="s">
        <v>135</v>
      </c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207"/>
      <c r="AI45" s="207"/>
      <c r="AJ45" s="207"/>
      <c r="AK45" s="207"/>
      <c r="AL45" s="207"/>
    </row>
    <row r="46" spans="1:38" ht="38.25" customHeight="1">
      <c r="A46" s="216">
        <v>3</v>
      </c>
      <c r="B46" s="518" t="s">
        <v>136</v>
      </c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207"/>
      <c r="AI46" s="207"/>
      <c r="AJ46" s="207"/>
      <c r="AK46" s="207"/>
      <c r="AL46" s="207"/>
    </row>
    <row r="47" spans="1:38" ht="39" customHeight="1">
      <c r="A47" s="216">
        <v>4</v>
      </c>
      <c r="B47" s="518" t="s">
        <v>137</v>
      </c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207"/>
      <c r="AI47" s="207"/>
      <c r="AJ47" s="207"/>
      <c r="AK47" s="207"/>
      <c r="AL47" s="207"/>
    </row>
    <row r="48" spans="1:38" ht="33" customHeight="1">
      <c r="A48" s="216">
        <v>5</v>
      </c>
      <c r="B48" s="518" t="s">
        <v>136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207"/>
      <c r="AI48" s="207"/>
      <c r="AJ48" s="207"/>
      <c r="AK48" s="207"/>
      <c r="AL48" s="207"/>
    </row>
    <row r="49" spans="1:38" ht="41.25" customHeight="1">
      <c r="A49" s="216">
        <v>6</v>
      </c>
      <c r="B49" s="518" t="s">
        <v>138</v>
      </c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207"/>
      <c r="AI49" s="207"/>
      <c r="AJ49" s="207"/>
      <c r="AK49" s="207"/>
      <c r="AL49" s="207"/>
    </row>
    <row r="50" spans="1:38" ht="33.75" customHeight="1">
      <c r="A50" s="216">
        <v>7</v>
      </c>
      <c r="B50" s="518" t="s">
        <v>136</v>
      </c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207"/>
      <c r="AI50" s="207"/>
      <c r="AJ50" s="207"/>
      <c r="AK50" s="207"/>
      <c r="AL50" s="207"/>
    </row>
    <row r="51" spans="1:38" ht="39.75" customHeight="1">
      <c r="A51" s="216">
        <v>8</v>
      </c>
      <c r="B51" s="518" t="s">
        <v>139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207"/>
      <c r="AI51" s="207"/>
      <c r="AJ51" s="207"/>
      <c r="AK51" s="207"/>
      <c r="AL51" s="207"/>
    </row>
    <row r="52" spans="1:38" ht="37.5" customHeight="1">
      <c r="A52" s="216">
        <v>9</v>
      </c>
      <c r="B52" s="518" t="s">
        <v>2091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207"/>
      <c r="AI52" s="207"/>
      <c r="AJ52" s="207"/>
      <c r="AK52" s="207"/>
      <c r="AL52" s="207"/>
    </row>
    <row r="53" spans="1:38" ht="25.5" customHeight="1">
      <c r="A53" s="216">
        <v>10</v>
      </c>
      <c r="B53" s="518" t="s">
        <v>140</v>
      </c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207"/>
      <c r="AI53" s="207"/>
      <c r="AJ53" s="207"/>
      <c r="AK53" s="207"/>
      <c r="AL53" s="207"/>
    </row>
    <row r="54" spans="1:38" ht="40.5" customHeight="1">
      <c r="A54" s="216">
        <v>11</v>
      </c>
      <c r="B54" s="518" t="s">
        <v>141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207"/>
      <c r="AI54" s="207"/>
      <c r="AJ54" s="207"/>
      <c r="AK54" s="207"/>
      <c r="AL54" s="207"/>
    </row>
    <row r="55" spans="1:38" ht="22.5" customHeight="1">
      <c r="A55" s="216">
        <v>12</v>
      </c>
      <c r="B55" s="518" t="s">
        <v>140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207"/>
      <c r="AI55" s="207"/>
      <c r="AJ55" s="207"/>
      <c r="AK55" s="207"/>
      <c r="AL55" s="207"/>
    </row>
    <row r="56" spans="1:38">
      <c r="AH56" s="207"/>
      <c r="AI56" s="207"/>
      <c r="AJ56" s="207"/>
      <c r="AK56" s="207"/>
      <c r="AL56" s="207"/>
    </row>
    <row r="57" spans="1:38" ht="16.5">
      <c r="A57" s="214"/>
      <c r="AH57" s="207"/>
      <c r="AI57" s="207"/>
      <c r="AJ57" s="207"/>
      <c r="AK57" s="207"/>
      <c r="AL57" s="207"/>
    </row>
    <row r="58" spans="1:38" ht="16.5">
      <c r="A58" s="214"/>
      <c r="AH58" s="207"/>
      <c r="AI58" s="207"/>
      <c r="AJ58" s="207"/>
      <c r="AK58" s="207"/>
      <c r="AL58" s="207"/>
    </row>
    <row r="59" spans="1:38" ht="16.5">
      <c r="A59" s="214"/>
      <c r="AH59" s="207"/>
      <c r="AI59" s="207"/>
      <c r="AJ59" s="207"/>
      <c r="AK59" s="207"/>
      <c r="AL59" s="207"/>
    </row>
    <row r="60" spans="1:38">
      <c r="AH60" s="207"/>
      <c r="AI60" s="207"/>
      <c r="AJ60" s="207"/>
      <c r="AK60" s="207"/>
      <c r="AL60" s="207"/>
    </row>
    <row r="61" spans="1:38">
      <c r="AH61" s="207"/>
      <c r="AI61" s="207"/>
      <c r="AJ61" s="207"/>
      <c r="AK61" s="207"/>
      <c r="AL61" s="207"/>
    </row>
    <row r="62" spans="1:38">
      <c r="AH62" s="207"/>
      <c r="AI62" s="207"/>
      <c r="AJ62" s="207"/>
      <c r="AK62" s="207"/>
      <c r="AL62" s="207"/>
    </row>
    <row r="63" spans="1:38">
      <c r="AH63" s="207"/>
      <c r="AI63" s="207"/>
      <c r="AJ63" s="207"/>
      <c r="AK63" s="207"/>
      <c r="AL63" s="207"/>
    </row>
    <row r="64" spans="1:38">
      <c r="AH64" s="207"/>
      <c r="AI64" s="207"/>
      <c r="AJ64" s="207"/>
      <c r="AK64" s="207"/>
      <c r="AL64" s="207"/>
    </row>
    <row r="65" spans="34:38">
      <c r="AH65" s="207"/>
      <c r="AI65" s="207"/>
      <c r="AJ65" s="207"/>
      <c r="AK65" s="207"/>
      <c r="AL65" s="207"/>
    </row>
    <row r="66" spans="34:38">
      <c r="AH66" s="207"/>
      <c r="AI66" s="207"/>
      <c r="AJ66" s="207"/>
      <c r="AK66" s="207"/>
      <c r="AL66" s="207"/>
    </row>
    <row r="67" spans="34:38">
      <c r="AH67" s="207"/>
      <c r="AI67" s="207"/>
      <c r="AJ67" s="207"/>
      <c r="AK67" s="207"/>
      <c r="AL67" s="207"/>
    </row>
    <row r="68" spans="34:38">
      <c r="AH68" s="207"/>
      <c r="AI68" s="207"/>
      <c r="AJ68" s="207"/>
      <c r="AK68" s="207"/>
      <c r="AL68" s="207"/>
    </row>
    <row r="69" spans="34:38">
      <c r="AH69" s="207"/>
      <c r="AI69" s="207"/>
      <c r="AJ69" s="207"/>
      <c r="AK69" s="207"/>
      <c r="AL69" s="207"/>
    </row>
    <row r="70" spans="34:38">
      <c r="AH70" s="207"/>
      <c r="AI70" s="207"/>
      <c r="AJ70" s="207"/>
      <c r="AK70" s="207"/>
      <c r="AL70" s="207"/>
    </row>
    <row r="71" spans="34:38">
      <c r="AH71" s="207"/>
      <c r="AI71" s="207"/>
      <c r="AJ71" s="207"/>
      <c r="AK71" s="207"/>
      <c r="AL71" s="207"/>
    </row>
    <row r="72" spans="34:38">
      <c r="AH72" s="207"/>
      <c r="AI72" s="207"/>
      <c r="AJ72" s="207"/>
      <c r="AK72" s="207"/>
      <c r="AL72" s="207"/>
    </row>
    <row r="73" spans="34:38">
      <c r="AH73" s="207"/>
      <c r="AI73" s="207"/>
      <c r="AJ73" s="207"/>
      <c r="AK73" s="207"/>
      <c r="AL73" s="207"/>
    </row>
    <row r="74" spans="34:38">
      <c r="AH74" s="207"/>
      <c r="AI74" s="207"/>
      <c r="AJ74" s="207"/>
      <c r="AK74" s="207"/>
      <c r="AL74" s="207"/>
    </row>
    <row r="75" spans="34:38">
      <c r="AH75" s="207"/>
      <c r="AI75" s="207"/>
      <c r="AJ75" s="207"/>
      <c r="AK75" s="207"/>
      <c r="AL75" s="207"/>
    </row>
    <row r="76" spans="34:38">
      <c r="AH76" s="207"/>
      <c r="AI76" s="207"/>
      <c r="AJ76" s="207"/>
      <c r="AK76" s="207"/>
      <c r="AL76" s="207"/>
    </row>
    <row r="77" spans="34:38">
      <c r="AH77" s="207"/>
      <c r="AI77" s="207"/>
      <c r="AJ77" s="207"/>
      <c r="AK77" s="207"/>
      <c r="AL77" s="207"/>
    </row>
    <row r="78" spans="34:38">
      <c r="AH78" s="207"/>
      <c r="AI78" s="207"/>
      <c r="AJ78" s="207"/>
      <c r="AK78" s="207"/>
      <c r="AL78" s="207"/>
    </row>
    <row r="79" spans="34:38">
      <c r="AH79" s="207"/>
      <c r="AI79" s="207"/>
      <c r="AJ79" s="207"/>
      <c r="AK79" s="207"/>
      <c r="AL79" s="207"/>
    </row>
    <row r="80" spans="34:38">
      <c r="AH80" s="207"/>
      <c r="AI80" s="207"/>
      <c r="AJ80" s="207"/>
      <c r="AK80" s="207"/>
      <c r="AL80" s="207"/>
    </row>
    <row r="81" spans="34:38">
      <c r="AH81" s="207"/>
      <c r="AI81" s="207"/>
      <c r="AJ81" s="207"/>
      <c r="AK81" s="207"/>
      <c r="AL81" s="207"/>
    </row>
    <row r="82" spans="34:38">
      <c r="AH82" s="207"/>
      <c r="AI82" s="207"/>
      <c r="AJ82" s="207"/>
      <c r="AK82" s="207"/>
      <c r="AL82" s="207"/>
    </row>
    <row r="83" spans="34:38">
      <c r="AH83" s="207"/>
      <c r="AI83" s="207"/>
      <c r="AJ83" s="207"/>
      <c r="AK83" s="207"/>
      <c r="AL83" s="207"/>
    </row>
    <row r="84" spans="34:38">
      <c r="AH84" s="207"/>
      <c r="AI84" s="207"/>
      <c r="AJ84" s="207"/>
      <c r="AK84" s="207"/>
      <c r="AL84" s="207"/>
    </row>
    <row r="85" spans="34:38">
      <c r="AH85" s="207"/>
      <c r="AI85" s="207"/>
      <c r="AJ85" s="207"/>
      <c r="AK85" s="207"/>
      <c r="AL85" s="207"/>
    </row>
    <row r="86" spans="34:38">
      <c r="AH86" s="207"/>
      <c r="AI86" s="207"/>
      <c r="AJ86" s="207"/>
      <c r="AK86" s="207"/>
      <c r="AL86" s="207"/>
    </row>
    <row r="87" spans="34:38">
      <c r="AH87" s="207"/>
      <c r="AI87" s="207"/>
      <c r="AJ87" s="207"/>
      <c r="AK87" s="207"/>
      <c r="AL87" s="207"/>
    </row>
    <row r="88" spans="34:38">
      <c r="AH88" s="207"/>
      <c r="AI88" s="207"/>
      <c r="AJ88" s="207"/>
      <c r="AK88" s="207"/>
      <c r="AL88" s="207"/>
    </row>
    <row r="89" spans="34:38">
      <c r="AH89" s="207"/>
      <c r="AI89" s="207"/>
      <c r="AJ89" s="207"/>
      <c r="AK89" s="207"/>
      <c r="AL89" s="207"/>
    </row>
    <row r="90" spans="34:38">
      <c r="AH90" s="207"/>
      <c r="AI90" s="207"/>
      <c r="AJ90" s="207"/>
      <c r="AK90" s="207"/>
      <c r="AL90" s="207"/>
    </row>
    <row r="91" spans="34:38">
      <c r="AH91" s="207"/>
      <c r="AI91" s="207"/>
      <c r="AJ91" s="207"/>
      <c r="AK91" s="207"/>
      <c r="AL91" s="207"/>
    </row>
    <row r="92" spans="34:38">
      <c r="AH92" s="207"/>
      <c r="AI92" s="207"/>
      <c r="AJ92" s="207"/>
      <c r="AK92" s="207"/>
      <c r="AL92" s="207"/>
    </row>
    <row r="93" spans="34:38">
      <c r="AH93" s="207"/>
      <c r="AI93" s="207"/>
      <c r="AJ93" s="207"/>
      <c r="AK93" s="207"/>
      <c r="AL93" s="207"/>
    </row>
    <row r="94" spans="34:38">
      <c r="AH94" s="207"/>
      <c r="AI94" s="207"/>
      <c r="AJ94" s="207"/>
      <c r="AK94" s="207"/>
      <c r="AL94" s="207"/>
    </row>
    <row r="95" spans="34:38">
      <c r="AH95" s="207"/>
      <c r="AI95" s="207"/>
      <c r="AJ95" s="207"/>
      <c r="AK95" s="207"/>
      <c r="AL95" s="207"/>
    </row>
    <row r="96" spans="34:38">
      <c r="AH96" s="207"/>
      <c r="AI96" s="207"/>
      <c r="AJ96" s="207"/>
      <c r="AK96" s="207"/>
      <c r="AL96" s="207"/>
    </row>
    <row r="97" spans="34:38">
      <c r="AH97" s="207"/>
      <c r="AI97" s="207"/>
      <c r="AJ97" s="207"/>
      <c r="AK97" s="207"/>
      <c r="AL97" s="207"/>
    </row>
    <row r="98" spans="34:38">
      <c r="AH98" s="207"/>
      <c r="AI98" s="207"/>
      <c r="AJ98" s="207"/>
      <c r="AK98" s="207"/>
      <c r="AL98" s="207"/>
    </row>
    <row r="99" spans="34:38">
      <c r="AH99" s="207"/>
      <c r="AI99" s="207"/>
      <c r="AJ99" s="207"/>
      <c r="AK99" s="207"/>
      <c r="AL99" s="207"/>
    </row>
    <row r="100" spans="34:38">
      <c r="AH100" s="207"/>
      <c r="AI100" s="207"/>
      <c r="AJ100" s="207"/>
      <c r="AK100" s="207"/>
      <c r="AL100" s="207"/>
    </row>
    <row r="101" spans="34:38">
      <c r="AH101" s="207"/>
      <c r="AI101" s="207"/>
      <c r="AJ101" s="207"/>
      <c r="AK101" s="207"/>
      <c r="AL101" s="207"/>
    </row>
    <row r="102" spans="34:38">
      <c r="AH102" s="207"/>
      <c r="AI102" s="207"/>
      <c r="AJ102" s="207"/>
      <c r="AK102" s="207"/>
      <c r="AL102" s="207"/>
    </row>
    <row r="103" spans="34:38">
      <c r="AH103" s="207"/>
      <c r="AI103" s="207"/>
      <c r="AJ103" s="207"/>
      <c r="AK103" s="207"/>
      <c r="AL103" s="207"/>
    </row>
    <row r="104" spans="34:38">
      <c r="AH104" s="207"/>
      <c r="AI104" s="207"/>
      <c r="AJ104" s="207"/>
      <c r="AK104" s="207"/>
      <c r="AL104" s="207"/>
    </row>
    <row r="105" spans="34:38">
      <c r="AH105" s="207"/>
      <c r="AI105" s="207"/>
      <c r="AJ105" s="207"/>
      <c r="AK105" s="207"/>
      <c r="AL105" s="207"/>
    </row>
    <row r="106" spans="34:38">
      <c r="AH106" s="207"/>
      <c r="AI106" s="207"/>
      <c r="AJ106" s="207"/>
      <c r="AK106" s="207"/>
      <c r="AL106" s="207"/>
    </row>
    <row r="107" spans="34:38">
      <c r="AH107" s="207"/>
      <c r="AI107" s="207"/>
      <c r="AJ107" s="207"/>
      <c r="AK107" s="207"/>
      <c r="AL107" s="207"/>
    </row>
    <row r="108" spans="34:38">
      <c r="AH108" s="207"/>
      <c r="AI108" s="207"/>
      <c r="AJ108" s="207"/>
      <c r="AK108" s="207"/>
      <c r="AL108" s="207"/>
    </row>
    <row r="109" spans="34:38">
      <c r="AH109" s="207"/>
      <c r="AI109" s="207"/>
      <c r="AJ109" s="207"/>
      <c r="AK109" s="207"/>
      <c r="AL109" s="207"/>
    </row>
    <row r="110" spans="34:38">
      <c r="AH110" s="207"/>
      <c r="AI110" s="207"/>
      <c r="AJ110" s="207"/>
      <c r="AK110" s="207"/>
      <c r="AL110" s="207"/>
    </row>
    <row r="111" spans="34:38">
      <c r="AH111" s="207"/>
      <c r="AI111" s="207"/>
      <c r="AJ111" s="207"/>
      <c r="AK111" s="207"/>
      <c r="AL111" s="207"/>
    </row>
    <row r="112" spans="34:38">
      <c r="AH112" s="207"/>
      <c r="AI112" s="207"/>
      <c r="AJ112" s="207"/>
      <c r="AK112" s="207"/>
      <c r="AL112" s="207"/>
    </row>
    <row r="113" spans="34:38">
      <c r="AH113" s="207"/>
      <c r="AI113" s="207"/>
      <c r="AJ113" s="207"/>
      <c r="AK113" s="207"/>
      <c r="AL113" s="207"/>
    </row>
    <row r="114" spans="34:38">
      <c r="AH114" s="207"/>
      <c r="AI114" s="207"/>
      <c r="AJ114" s="207"/>
      <c r="AK114" s="207"/>
      <c r="AL114" s="207"/>
    </row>
    <row r="115" spans="34:38">
      <c r="AH115" s="207"/>
      <c r="AI115" s="207"/>
      <c r="AJ115" s="207"/>
      <c r="AK115" s="207"/>
      <c r="AL115" s="207"/>
    </row>
    <row r="116" spans="34:38">
      <c r="AH116" s="207"/>
      <c r="AI116" s="207"/>
      <c r="AJ116" s="207"/>
      <c r="AK116" s="207"/>
      <c r="AL116" s="207"/>
    </row>
    <row r="117" spans="34:38">
      <c r="AH117" s="207"/>
      <c r="AI117" s="207"/>
      <c r="AJ117" s="207"/>
      <c r="AK117" s="207"/>
      <c r="AL117" s="207"/>
    </row>
    <row r="118" spans="34:38">
      <c r="AH118" s="207"/>
      <c r="AI118" s="207"/>
      <c r="AJ118" s="207"/>
      <c r="AK118" s="207"/>
      <c r="AL118" s="207"/>
    </row>
    <row r="119" spans="34:38">
      <c r="AH119" s="207"/>
      <c r="AI119" s="207"/>
      <c r="AJ119" s="207"/>
      <c r="AK119" s="207"/>
      <c r="AL119" s="207"/>
    </row>
    <row r="120" spans="34:38">
      <c r="AH120" s="207"/>
      <c r="AI120" s="207"/>
      <c r="AJ120" s="207"/>
      <c r="AK120" s="207"/>
      <c r="AL120" s="207"/>
    </row>
    <row r="121" spans="34:38">
      <c r="AH121" s="207"/>
      <c r="AI121" s="207"/>
      <c r="AJ121" s="207"/>
      <c r="AK121" s="207"/>
      <c r="AL121" s="207"/>
    </row>
    <row r="122" spans="34:38">
      <c r="AH122" s="207"/>
      <c r="AI122" s="207"/>
      <c r="AJ122" s="207"/>
      <c r="AK122" s="207"/>
      <c r="AL122" s="207"/>
    </row>
    <row r="123" spans="34:38">
      <c r="AH123" s="207"/>
      <c r="AI123" s="207"/>
      <c r="AJ123" s="207"/>
      <c r="AK123" s="207"/>
      <c r="AL123" s="207"/>
    </row>
    <row r="124" spans="34:38">
      <c r="AH124" s="207"/>
      <c r="AI124" s="207"/>
      <c r="AJ124" s="207"/>
      <c r="AK124" s="207"/>
      <c r="AL124" s="207"/>
    </row>
    <row r="125" spans="34:38">
      <c r="AH125" s="207"/>
      <c r="AI125" s="207"/>
      <c r="AJ125" s="207"/>
      <c r="AK125" s="207"/>
      <c r="AL125" s="207"/>
    </row>
    <row r="126" spans="34:38">
      <c r="AH126" s="207"/>
      <c r="AI126" s="207"/>
      <c r="AJ126" s="207"/>
      <c r="AK126" s="207"/>
      <c r="AL126" s="207"/>
    </row>
    <row r="127" spans="34:38">
      <c r="AH127" s="207"/>
      <c r="AI127" s="207"/>
      <c r="AJ127" s="207"/>
      <c r="AK127" s="207"/>
      <c r="AL127" s="207"/>
    </row>
    <row r="128" spans="34:38">
      <c r="AH128" s="207"/>
      <c r="AI128" s="207"/>
      <c r="AJ128" s="207"/>
      <c r="AK128" s="207"/>
      <c r="AL128" s="207"/>
    </row>
    <row r="129" spans="34:38">
      <c r="AH129" s="207"/>
      <c r="AI129" s="207"/>
      <c r="AJ129" s="207"/>
      <c r="AK129" s="207"/>
      <c r="AL129" s="207"/>
    </row>
    <row r="130" spans="34:38">
      <c r="AH130" s="207"/>
      <c r="AI130" s="207"/>
      <c r="AJ130" s="207"/>
      <c r="AK130" s="207"/>
      <c r="AL130" s="207"/>
    </row>
    <row r="131" spans="34:38">
      <c r="AH131" s="207"/>
      <c r="AI131" s="207"/>
      <c r="AJ131" s="207"/>
      <c r="AK131" s="207"/>
      <c r="AL131" s="207"/>
    </row>
    <row r="132" spans="34:38">
      <c r="AH132" s="207"/>
      <c r="AI132" s="207"/>
      <c r="AJ132" s="207"/>
      <c r="AK132" s="207"/>
      <c r="AL132" s="207"/>
    </row>
    <row r="133" spans="34:38">
      <c r="AH133" s="207"/>
      <c r="AI133" s="207"/>
      <c r="AJ133" s="207"/>
      <c r="AK133" s="207"/>
      <c r="AL133" s="207"/>
    </row>
    <row r="134" spans="34:38">
      <c r="AH134" s="207"/>
      <c r="AI134" s="207"/>
      <c r="AJ134" s="207"/>
      <c r="AK134" s="207"/>
      <c r="AL134" s="207"/>
    </row>
    <row r="135" spans="34:38">
      <c r="AH135" s="207"/>
      <c r="AI135" s="207"/>
      <c r="AJ135" s="207"/>
      <c r="AK135" s="207"/>
      <c r="AL135" s="207"/>
    </row>
    <row r="136" spans="34:38">
      <c r="AH136" s="207"/>
      <c r="AI136" s="207"/>
      <c r="AJ136" s="207"/>
      <c r="AK136" s="207"/>
      <c r="AL136" s="207"/>
    </row>
    <row r="137" spans="34:38">
      <c r="AH137" s="207"/>
      <c r="AI137" s="207"/>
      <c r="AJ137" s="207"/>
      <c r="AK137" s="207"/>
      <c r="AL137" s="207"/>
    </row>
    <row r="138" spans="34:38">
      <c r="AH138" s="207"/>
      <c r="AI138" s="207"/>
      <c r="AJ138" s="207"/>
      <c r="AK138" s="207"/>
      <c r="AL138" s="207"/>
    </row>
    <row r="139" spans="34:38">
      <c r="AH139" s="207"/>
      <c r="AI139" s="207"/>
      <c r="AJ139" s="207"/>
      <c r="AK139" s="207"/>
      <c r="AL139" s="207"/>
    </row>
    <row r="140" spans="34:38">
      <c r="AH140" s="207"/>
      <c r="AI140" s="207"/>
      <c r="AJ140" s="207"/>
      <c r="AK140" s="207"/>
      <c r="AL140" s="207"/>
    </row>
    <row r="141" spans="34:38">
      <c r="AH141" s="207"/>
      <c r="AI141" s="207"/>
      <c r="AJ141" s="207"/>
      <c r="AK141" s="207"/>
      <c r="AL141" s="207"/>
    </row>
    <row r="142" spans="34:38">
      <c r="AH142" s="207"/>
      <c r="AI142" s="207"/>
      <c r="AJ142" s="207"/>
      <c r="AK142" s="207"/>
      <c r="AL142" s="207"/>
    </row>
    <row r="143" spans="34:38">
      <c r="AH143" s="207"/>
      <c r="AI143" s="207"/>
      <c r="AJ143" s="207"/>
      <c r="AK143" s="207"/>
      <c r="AL143" s="207"/>
    </row>
    <row r="144" spans="34:38">
      <c r="AH144" s="207"/>
      <c r="AI144" s="207"/>
      <c r="AJ144" s="207"/>
      <c r="AK144" s="207"/>
      <c r="AL144" s="207"/>
    </row>
    <row r="145" spans="34:38">
      <c r="AH145" s="207"/>
      <c r="AI145" s="207"/>
      <c r="AJ145" s="207"/>
      <c r="AK145" s="207"/>
      <c r="AL145" s="207"/>
    </row>
    <row r="146" spans="34:38">
      <c r="AH146" s="207"/>
      <c r="AI146" s="207"/>
      <c r="AJ146" s="207"/>
      <c r="AK146" s="207"/>
      <c r="AL146" s="207"/>
    </row>
    <row r="147" spans="34:38">
      <c r="AH147" s="207"/>
      <c r="AI147" s="207"/>
      <c r="AJ147" s="207"/>
      <c r="AK147" s="207"/>
      <c r="AL147" s="207"/>
    </row>
    <row r="148" spans="34:38">
      <c r="AH148" s="207"/>
      <c r="AI148" s="207"/>
      <c r="AJ148" s="207"/>
      <c r="AK148" s="207"/>
      <c r="AL148" s="207"/>
    </row>
    <row r="149" spans="34:38">
      <c r="AH149" s="207"/>
      <c r="AI149" s="207"/>
      <c r="AJ149" s="207"/>
      <c r="AK149" s="207"/>
      <c r="AL149" s="207"/>
    </row>
    <row r="150" spans="34:38">
      <c r="AH150" s="207"/>
      <c r="AI150" s="207"/>
      <c r="AJ150" s="207"/>
      <c r="AK150" s="207"/>
      <c r="AL150" s="207"/>
    </row>
    <row r="151" spans="34:38">
      <c r="AH151" s="207"/>
      <c r="AI151" s="207"/>
      <c r="AJ151" s="207"/>
      <c r="AK151" s="207"/>
      <c r="AL151" s="207"/>
    </row>
    <row r="152" spans="34:38">
      <c r="AH152" s="207"/>
      <c r="AI152" s="207"/>
      <c r="AJ152" s="207"/>
      <c r="AK152" s="207"/>
      <c r="AL152" s="207"/>
    </row>
    <row r="153" spans="34:38">
      <c r="AH153" s="207"/>
      <c r="AI153" s="207"/>
      <c r="AJ153" s="207"/>
      <c r="AK153" s="207"/>
      <c r="AL153" s="207"/>
    </row>
    <row r="154" spans="34:38">
      <c r="AH154" s="207"/>
      <c r="AI154" s="207"/>
      <c r="AJ154" s="207"/>
      <c r="AK154" s="207"/>
      <c r="AL154" s="207"/>
    </row>
    <row r="155" spans="34:38">
      <c r="AH155" s="207"/>
      <c r="AI155" s="207"/>
      <c r="AJ155" s="207"/>
      <c r="AK155" s="207"/>
      <c r="AL155" s="207"/>
    </row>
    <row r="156" spans="34:38">
      <c r="AH156" s="207"/>
      <c r="AI156" s="207"/>
      <c r="AJ156" s="207"/>
      <c r="AK156" s="207"/>
      <c r="AL156" s="207"/>
    </row>
    <row r="157" spans="34:38">
      <c r="AH157" s="207"/>
      <c r="AI157" s="207"/>
      <c r="AJ157" s="207"/>
      <c r="AK157" s="207"/>
      <c r="AL157" s="207"/>
    </row>
    <row r="158" spans="34:38">
      <c r="AH158" s="207"/>
      <c r="AI158" s="207"/>
      <c r="AJ158" s="207"/>
      <c r="AK158" s="207"/>
      <c r="AL158" s="207"/>
    </row>
    <row r="159" spans="34:38">
      <c r="AH159" s="207"/>
      <c r="AI159" s="207"/>
      <c r="AJ159" s="207"/>
      <c r="AK159" s="207"/>
      <c r="AL159" s="207"/>
    </row>
    <row r="160" spans="34:38">
      <c r="AH160" s="207"/>
      <c r="AI160" s="207"/>
      <c r="AJ160" s="207"/>
      <c r="AK160" s="207"/>
      <c r="AL160" s="207"/>
    </row>
    <row r="161" spans="34:38">
      <c r="AH161" s="207"/>
      <c r="AI161" s="207"/>
      <c r="AJ161" s="207"/>
      <c r="AK161" s="207"/>
      <c r="AL161" s="207"/>
    </row>
    <row r="162" spans="34:38">
      <c r="AH162" s="207"/>
      <c r="AI162" s="207"/>
      <c r="AJ162" s="207"/>
      <c r="AK162" s="207"/>
      <c r="AL162" s="207"/>
    </row>
    <row r="163" spans="34:38">
      <c r="AH163" s="207"/>
      <c r="AI163" s="207"/>
      <c r="AJ163" s="207"/>
      <c r="AK163" s="207"/>
      <c r="AL163" s="207"/>
    </row>
    <row r="164" spans="34:38">
      <c r="AH164" s="207"/>
      <c r="AI164" s="207"/>
      <c r="AJ164" s="207"/>
      <c r="AK164" s="207"/>
      <c r="AL164" s="207"/>
    </row>
    <row r="165" spans="34:38">
      <c r="AH165" s="207"/>
      <c r="AI165" s="207"/>
      <c r="AJ165" s="207"/>
      <c r="AK165" s="207"/>
      <c r="AL165" s="207"/>
    </row>
    <row r="166" spans="34:38">
      <c r="AH166" s="207"/>
      <c r="AI166" s="207"/>
      <c r="AJ166" s="207"/>
      <c r="AK166" s="207"/>
      <c r="AL166" s="207"/>
    </row>
    <row r="167" spans="34:38">
      <c r="AH167" s="207"/>
      <c r="AI167" s="207"/>
      <c r="AJ167" s="207"/>
      <c r="AK167" s="207"/>
      <c r="AL167" s="207"/>
    </row>
    <row r="168" spans="34:38">
      <c r="AH168" s="207"/>
      <c r="AI168" s="207"/>
      <c r="AJ168" s="207"/>
      <c r="AK168" s="207"/>
      <c r="AL168" s="207"/>
    </row>
    <row r="169" spans="34:38">
      <c r="AH169" s="207"/>
      <c r="AI169" s="207"/>
      <c r="AJ169" s="207"/>
      <c r="AK169" s="207"/>
      <c r="AL169" s="207"/>
    </row>
    <row r="170" spans="34:38">
      <c r="AH170" s="207"/>
      <c r="AI170" s="207"/>
      <c r="AJ170" s="207"/>
      <c r="AK170" s="207"/>
      <c r="AL170" s="207"/>
    </row>
    <row r="171" spans="34:38">
      <c r="AH171" s="207"/>
      <c r="AI171" s="207"/>
      <c r="AJ171" s="207"/>
      <c r="AK171" s="207"/>
      <c r="AL171" s="207"/>
    </row>
    <row r="172" spans="34:38">
      <c r="AH172" s="207"/>
      <c r="AI172" s="207"/>
      <c r="AJ172" s="207"/>
      <c r="AK172" s="207"/>
      <c r="AL172" s="207"/>
    </row>
    <row r="173" spans="34:38">
      <c r="AH173" s="207"/>
      <c r="AI173" s="207"/>
      <c r="AJ173" s="207"/>
      <c r="AK173" s="207"/>
      <c r="AL173" s="207"/>
    </row>
    <row r="174" spans="34:38">
      <c r="AH174" s="207"/>
      <c r="AI174" s="207"/>
      <c r="AJ174" s="207"/>
      <c r="AK174" s="207"/>
      <c r="AL174" s="207"/>
    </row>
    <row r="175" spans="34:38">
      <c r="AH175" s="207"/>
      <c r="AI175" s="207"/>
      <c r="AJ175" s="207"/>
      <c r="AK175" s="207"/>
      <c r="AL175" s="207"/>
    </row>
    <row r="176" spans="34:38">
      <c r="AH176" s="207"/>
      <c r="AI176" s="207"/>
      <c r="AJ176" s="207"/>
      <c r="AK176" s="207"/>
      <c r="AL176" s="207"/>
    </row>
    <row r="177" spans="34:38">
      <c r="AH177" s="207"/>
      <c r="AI177" s="207"/>
      <c r="AJ177" s="207"/>
      <c r="AK177" s="207"/>
      <c r="AL177" s="207"/>
    </row>
    <row r="178" spans="34:38">
      <c r="AH178" s="207"/>
      <c r="AI178" s="207"/>
      <c r="AJ178" s="207"/>
      <c r="AK178" s="207"/>
      <c r="AL178" s="207"/>
    </row>
    <row r="179" spans="34:38">
      <c r="AH179" s="207"/>
      <c r="AI179" s="207"/>
      <c r="AJ179" s="207"/>
      <c r="AK179" s="207"/>
      <c r="AL179" s="207"/>
    </row>
    <row r="180" spans="34:38">
      <c r="AH180" s="207"/>
      <c r="AI180" s="207"/>
      <c r="AJ180" s="207"/>
      <c r="AK180" s="207"/>
      <c r="AL180" s="207"/>
    </row>
    <row r="181" spans="34:38">
      <c r="AH181" s="207"/>
      <c r="AI181" s="207"/>
      <c r="AJ181" s="207"/>
      <c r="AK181" s="207"/>
      <c r="AL181" s="207"/>
    </row>
    <row r="182" spans="34:38">
      <c r="AH182" s="207"/>
      <c r="AI182" s="207"/>
      <c r="AJ182" s="207"/>
      <c r="AK182" s="207"/>
      <c r="AL182" s="207"/>
    </row>
    <row r="183" spans="34:38">
      <c r="AH183" s="207"/>
      <c r="AI183" s="207"/>
      <c r="AJ183" s="207"/>
      <c r="AK183" s="207"/>
      <c r="AL183" s="207"/>
    </row>
    <row r="184" spans="34:38">
      <c r="AH184" s="207"/>
      <c r="AI184" s="207"/>
      <c r="AJ184" s="207"/>
      <c r="AK184" s="207"/>
      <c r="AL184" s="207"/>
    </row>
    <row r="185" spans="34:38">
      <c r="AH185" s="207"/>
      <c r="AI185" s="207"/>
      <c r="AJ185" s="207"/>
      <c r="AK185" s="207"/>
      <c r="AL185" s="207"/>
    </row>
    <row r="186" spans="34:38">
      <c r="AH186" s="207"/>
      <c r="AI186" s="207"/>
      <c r="AJ186" s="207"/>
      <c r="AK186" s="207"/>
      <c r="AL186" s="207"/>
    </row>
    <row r="187" spans="34:38">
      <c r="AH187" s="207"/>
      <c r="AI187" s="207"/>
      <c r="AJ187" s="207"/>
      <c r="AK187" s="207"/>
      <c r="AL187" s="207"/>
    </row>
    <row r="188" spans="34:38">
      <c r="AH188" s="207"/>
      <c r="AI188" s="207"/>
      <c r="AJ188" s="207"/>
      <c r="AK188" s="207"/>
      <c r="AL188" s="207"/>
    </row>
    <row r="189" spans="34:38">
      <c r="AH189" s="207"/>
      <c r="AI189" s="207"/>
      <c r="AJ189" s="207"/>
      <c r="AK189" s="207"/>
      <c r="AL189" s="207"/>
    </row>
    <row r="190" spans="34:38">
      <c r="AH190" s="207"/>
      <c r="AI190" s="207"/>
      <c r="AJ190" s="207"/>
      <c r="AK190" s="207"/>
      <c r="AL190" s="207"/>
    </row>
    <row r="191" spans="34:38">
      <c r="AH191" s="207"/>
      <c r="AI191" s="207"/>
      <c r="AJ191" s="207"/>
      <c r="AK191" s="207"/>
      <c r="AL191" s="207"/>
    </row>
    <row r="192" spans="34:38">
      <c r="AH192" s="207"/>
      <c r="AI192" s="207"/>
      <c r="AJ192" s="207"/>
      <c r="AK192" s="207"/>
      <c r="AL192" s="207"/>
    </row>
    <row r="193" spans="34:38">
      <c r="AH193" s="207"/>
      <c r="AI193" s="207"/>
      <c r="AJ193" s="207"/>
      <c r="AK193" s="207"/>
      <c r="AL193" s="207"/>
    </row>
    <row r="194" spans="34:38">
      <c r="AH194" s="207"/>
      <c r="AI194" s="207"/>
      <c r="AJ194" s="207"/>
      <c r="AK194" s="207"/>
      <c r="AL194" s="207"/>
    </row>
    <row r="195" spans="34:38">
      <c r="AH195" s="207"/>
      <c r="AI195" s="207"/>
      <c r="AJ195" s="207"/>
      <c r="AK195" s="207"/>
      <c r="AL195" s="207"/>
    </row>
    <row r="196" spans="34:38">
      <c r="AH196" s="207"/>
      <c r="AI196" s="207"/>
      <c r="AJ196" s="207"/>
      <c r="AK196" s="207"/>
      <c r="AL196" s="207"/>
    </row>
    <row r="197" spans="34:38">
      <c r="AH197" s="207"/>
      <c r="AI197" s="207"/>
      <c r="AJ197" s="207"/>
      <c r="AK197" s="207"/>
      <c r="AL197" s="207"/>
    </row>
    <row r="198" spans="34:38">
      <c r="AH198" s="207"/>
      <c r="AI198" s="207"/>
      <c r="AJ198" s="207"/>
      <c r="AK198" s="207"/>
      <c r="AL198" s="207"/>
    </row>
    <row r="199" spans="34:38">
      <c r="AH199" s="207"/>
      <c r="AI199" s="207"/>
      <c r="AJ199" s="207"/>
      <c r="AK199" s="207"/>
      <c r="AL199" s="207"/>
    </row>
    <row r="200" spans="34:38">
      <c r="AH200" s="207"/>
      <c r="AI200" s="207"/>
      <c r="AJ200" s="207"/>
      <c r="AK200" s="207"/>
      <c r="AL200" s="207"/>
    </row>
    <row r="201" spans="34:38">
      <c r="AH201" s="207"/>
      <c r="AI201" s="207"/>
      <c r="AJ201" s="207"/>
      <c r="AK201" s="207"/>
      <c r="AL201" s="207"/>
    </row>
    <row r="202" spans="34:38">
      <c r="AH202" s="207"/>
      <c r="AI202" s="207"/>
      <c r="AJ202" s="207"/>
      <c r="AK202" s="207"/>
      <c r="AL202" s="207"/>
    </row>
    <row r="203" spans="34:38">
      <c r="AH203" s="207"/>
      <c r="AI203" s="207"/>
      <c r="AJ203" s="207"/>
      <c r="AK203" s="207"/>
      <c r="AL203" s="207"/>
    </row>
    <row r="204" spans="34:38">
      <c r="AH204" s="207"/>
      <c r="AI204" s="207"/>
      <c r="AJ204" s="207"/>
      <c r="AK204" s="207"/>
      <c r="AL204" s="207"/>
    </row>
    <row r="205" spans="34:38">
      <c r="AH205" s="207"/>
      <c r="AI205" s="207"/>
      <c r="AJ205" s="207"/>
      <c r="AK205" s="207"/>
      <c r="AL205" s="207"/>
    </row>
    <row r="206" spans="34:38">
      <c r="AH206" s="207"/>
      <c r="AI206" s="207"/>
      <c r="AJ206" s="207"/>
      <c r="AK206" s="207"/>
      <c r="AL206" s="207"/>
    </row>
    <row r="207" spans="34:38">
      <c r="AH207" s="207"/>
      <c r="AI207" s="207"/>
      <c r="AJ207" s="207"/>
      <c r="AK207" s="207"/>
      <c r="AL207" s="207"/>
    </row>
    <row r="208" spans="34:38">
      <c r="AH208" s="207"/>
      <c r="AI208" s="207"/>
      <c r="AJ208" s="207"/>
      <c r="AK208" s="207"/>
      <c r="AL208" s="207"/>
    </row>
    <row r="209" spans="34:38">
      <c r="AH209" s="207"/>
      <c r="AI209" s="207"/>
      <c r="AJ209" s="207"/>
      <c r="AK209" s="207"/>
      <c r="AL209" s="207"/>
    </row>
    <row r="210" spans="34:38">
      <c r="AH210" s="207"/>
      <c r="AI210" s="207"/>
      <c r="AJ210" s="207"/>
      <c r="AK210" s="207"/>
      <c r="AL210" s="207"/>
    </row>
    <row r="211" spans="34:38">
      <c r="AH211" s="207"/>
      <c r="AI211" s="207"/>
      <c r="AJ211" s="207"/>
      <c r="AK211" s="207"/>
      <c r="AL211" s="207"/>
    </row>
    <row r="212" spans="34:38">
      <c r="AH212" s="207"/>
      <c r="AI212" s="207"/>
      <c r="AJ212" s="207"/>
      <c r="AK212" s="207"/>
      <c r="AL212" s="207"/>
    </row>
    <row r="213" spans="34:38">
      <c r="AH213" s="207"/>
      <c r="AI213" s="207"/>
      <c r="AJ213" s="207"/>
      <c r="AK213" s="207"/>
      <c r="AL213" s="207"/>
    </row>
    <row r="214" spans="34:38">
      <c r="AH214" s="207"/>
      <c r="AI214" s="207"/>
      <c r="AJ214" s="207"/>
      <c r="AK214" s="207"/>
      <c r="AL214" s="207"/>
    </row>
    <row r="215" spans="34:38">
      <c r="AH215" s="207"/>
      <c r="AI215" s="207"/>
      <c r="AJ215" s="207"/>
      <c r="AK215" s="207"/>
      <c r="AL215" s="207"/>
    </row>
    <row r="216" spans="34:38">
      <c r="AH216" s="207"/>
      <c r="AI216" s="207"/>
      <c r="AJ216" s="207"/>
      <c r="AK216" s="207"/>
      <c r="AL216" s="207"/>
    </row>
    <row r="217" spans="34:38">
      <c r="AH217" s="207"/>
      <c r="AI217" s="207"/>
      <c r="AJ217" s="207"/>
      <c r="AK217" s="207"/>
      <c r="AL217" s="207"/>
    </row>
    <row r="218" spans="34:38">
      <c r="AH218" s="207"/>
      <c r="AI218" s="207"/>
      <c r="AJ218" s="207"/>
      <c r="AK218" s="207"/>
      <c r="AL218" s="207"/>
    </row>
    <row r="219" spans="34:38">
      <c r="AH219" s="207"/>
      <c r="AI219" s="207"/>
      <c r="AJ219" s="207"/>
      <c r="AK219" s="207"/>
      <c r="AL219" s="207"/>
    </row>
    <row r="220" spans="34:38">
      <c r="AH220" s="207"/>
      <c r="AI220" s="207"/>
      <c r="AJ220" s="207"/>
      <c r="AK220" s="207"/>
      <c r="AL220" s="207"/>
    </row>
    <row r="221" spans="34:38">
      <c r="AH221" s="207"/>
      <c r="AI221" s="207"/>
      <c r="AJ221" s="207"/>
      <c r="AK221" s="207"/>
      <c r="AL221" s="207"/>
    </row>
    <row r="222" spans="34:38">
      <c r="AH222" s="207"/>
      <c r="AI222" s="207"/>
      <c r="AJ222" s="207"/>
      <c r="AK222" s="207"/>
      <c r="AL222" s="207"/>
    </row>
    <row r="223" spans="34:38">
      <c r="AH223" s="207"/>
      <c r="AI223" s="207"/>
      <c r="AJ223" s="207"/>
      <c r="AK223" s="207"/>
      <c r="AL223" s="207"/>
    </row>
    <row r="224" spans="34:38">
      <c r="AH224" s="207"/>
      <c r="AI224" s="207"/>
      <c r="AJ224" s="207"/>
      <c r="AK224" s="207"/>
      <c r="AL224" s="207"/>
    </row>
    <row r="225" spans="34:38">
      <c r="AH225" s="207"/>
      <c r="AI225" s="207"/>
      <c r="AJ225" s="207"/>
      <c r="AK225" s="207"/>
      <c r="AL225" s="207"/>
    </row>
    <row r="226" spans="34:38">
      <c r="AH226" s="207"/>
      <c r="AI226" s="207"/>
      <c r="AJ226" s="207"/>
      <c r="AK226" s="207"/>
      <c r="AL226" s="207"/>
    </row>
    <row r="227" spans="34:38">
      <c r="AH227" s="207"/>
      <c r="AI227" s="207"/>
      <c r="AJ227" s="207"/>
      <c r="AK227" s="207"/>
      <c r="AL227" s="207"/>
    </row>
    <row r="228" spans="34:38">
      <c r="AH228" s="207"/>
      <c r="AI228" s="207"/>
      <c r="AJ228" s="207"/>
      <c r="AK228" s="207"/>
      <c r="AL228" s="207"/>
    </row>
    <row r="229" spans="34:38">
      <c r="AH229" s="207"/>
      <c r="AI229" s="207"/>
      <c r="AJ229" s="207"/>
      <c r="AK229" s="207"/>
      <c r="AL229" s="207"/>
    </row>
    <row r="230" spans="34:38">
      <c r="AH230" s="207"/>
      <c r="AI230" s="207"/>
      <c r="AJ230" s="207"/>
      <c r="AK230" s="207"/>
      <c r="AL230" s="207"/>
    </row>
    <row r="231" spans="34:38">
      <c r="AH231" s="207"/>
      <c r="AI231" s="207"/>
      <c r="AJ231" s="207"/>
      <c r="AK231" s="207"/>
      <c r="AL231" s="207"/>
    </row>
    <row r="232" spans="34:38">
      <c r="AH232" s="207"/>
      <c r="AI232" s="207"/>
      <c r="AJ232" s="207"/>
      <c r="AK232" s="207"/>
      <c r="AL232" s="207"/>
    </row>
    <row r="233" spans="34:38">
      <c r="AH233" s="207"/>
      <c r="AI233" s="207"/>
      <c r="AJ233" s="207"/>
      <c r="AK233" s="207"/>
      <c r="AL233" s="207"/>
    </row>
    <row r="234" spans="34:38">
      <c r="AH234" s="207"/>
      <c r="AI234" s="207"/>
      <c r="AJ234" s="207"/>
      <c r="AK234" s="207"/>
      <c r="AL234" s="207"/>
    </row>
    <row r="235" spans="34:38">
      <c r="AH235" s="207"/>
      <c r="AI235" s="207"/>
      <c r="AJ235" s="207"/>
      <c r="AK235" s="207"/>
      <c r="AL235" s="207"/>
    </row>
    <row r="236" spans="34:38">
      <c r="AH236" s="207"/>
      <c r="AI236" s="207"/>
      <c r="AJ236" s="207"/>
      <c r="AK236" s="207"/>
      <c r="AL236" s="207"/>
    </row>
    <row r="237" spans="34:38">
      <c r="AH237" s="207"/>
      <c r="AI237" s="207"/>
      <c r="AJ237" s="207"/>
      <c r="AK237" s="207"/>
      <c r="AL237" s="207"/>
    </row>
    <row r="238" spans="34:38">
      <c r="AH238" s="207"/>
      <c r="AI238" s="207"/>
      <c r="AJ238" s="207"/>
      <c r="AK238" s="207"/>
      <c r="AL238" s="207"/>
    </row>
    <row r="239" spans="34:38">
      <c r="AH239" s="207"/>
      <c r="AI239" s="207"/>
      <c r="AJ239" s="207"/>
      <c r="AK239" s="207"/>
      <c r="AL239" s="207"/>
    </row>
    <row r="240" spans="34:38">
      <c r="AH240" s="207"/>
      <c r="AI240" s="207"/>
      <c r="AJ240" s="207"/>
      <c r="AK240" s="207"/>
      <c r="AL240" s="207"/>
    </row>
    <row r="241" spans="34:38">
      <c r="AH241" s="207"/>
      <c r="AI241" s="207"/>
      <c r="AJ241" s="207"/>
      <c r="AK241" s="207"/>
      <c r="AL241" s="207"/>
    </row>
    <row r="242" spans="34:38">
      <c r="AH242" s="207"/>
      <c r="AI242" s="207"/>
      <c r="AJ242" s="207"/>
      <c r="AK242" s="207"/>
      <c r="AL242" s="207"/>
    </row>
    <row r="243" spans="34:38">
      <c r="AH243" s="207"/>
      <c r="AI243" s="207"/>
      <c r="AJ243" s="207"/>
      <c r="AK243" s="207"/>
      <c r="AL243" s="207"/>
    </row>
    <row r="244" spans="34:38">
      <c r="AH244" s="207"/>
      <c r="AI244" s="207"/>
      <c r="AJ244" s="207"/>
      <c r="AK244" s="207"/>
      <c r="AL244" s="207"/>
    </row>
    <row r="245" spans="34:38">
      <c r="AH245" s="207"/>
      <c r="AI245" s="207"/>
      <c r="AJ245" s="207"/>
      <c r="AK245" s="207"/>
      <c r="AL245" s="207"/>
    </row>
    <row r="246" spans="34:38">
      <c r="AH246" s="207"/>
      <c r="AI246" s="207"/>
      <c r="AJ246" s="207"/>
      <c r="AK246" s="207"/>
      <c r="AL246" s="207"/>
    </row>
    <row r="247" spans="34:38">
      <c r="AH247" s="207"/>
      <c r="AI247" s="207"/>
      <c r="AJ247" s="207"/>
      <c r="AK247" s="207"/>
      <c r="AL247" s="207"/>
    </row>
    <row r="248" spans="34:38">
      <c r="AH248" s="207"/>
      <c r="AI248" s="207"/>
      <c r="AJ248" s="207"/>
      <c r="AK248" s="207"/>
      <c r="AL248" s="207"/>
    </row>
    <row r="249" spans="34:38">
      <c r="AH249" s="207"/>
      <c r="AI249" s="207"/>
      <c r="AJ249" s="207"/>
      <c r="AK249" s="207"/>
      <c r="AL249" s="207"/>
    </row>
    <row r="250" spans="34:38">
      <c r="AH250" s="207"/>
      <c r="AI250" s="207"/>
      <c r="AJ250" s="207"/>
      <c r="AK250" s="207"/>
      <c r="AL250" s="207"/>
    </row>
    <row r="251" spans="34:38">
      <c r="AH251" s="207"/>
      <c r="AI251" s="207"/>
      <c r="AJ251" s="207"/>
      <c r="AK251" s="207"/>
      <c r="AL251" s="207"/>
    </row>
    <row r="252" spans="34:38">
      <c r="AH252" s="207"/>
      <c r="AI252" s="207"/>
      <c r="AJ252" s="207"/>
      <c r="AK252" s="207"/>
      <c r="AL252" s="207"/>
    </row>
    <row r="253" spans="34:38">
      <c r="AH253" s="207"/>
      <c r="AI253" s="207"/>
      <c r="AJ253" s="207"/>
      <c r="AK253" s="207"/>
      <c r="AL253" s="207"/>
    </row>
    <row r="254" spans="34:38">
      <c r="AH254" s="207"/>
      <c r="AI254" s="207"/>
      <c r="AJ254" s="207"/>
      <c r="AK254" s="207"/>
      <c r="AL254" s="207"/>
    </row>
    <row r="255" spans="34:38">
      <c r="AH255" s="207"/>
      <c r="AI255" s="207"/>
      <c r="AJ255" s="207"/>
      <c r="AK255" s="207"/>
      <c r="AL255" s="207"/>
    </row>
    <row r="256" spans="34:38">
      <c r="AH256" s="207"/>
      <c r="AI256" s="207"/>
      <c r="AJ256" s="207"/>
      <c r="AK256" s="207"/>
      <c r="AL256" s="207"/>
    </row>
    <row r="257" spans="34:38">
      <c r="AH257" s="207"/>
      <c r="AI257" s="207"/>
      <c r="AJ257" s="207"/>
      <c r="AK257" s="207"/>
      <c r="AL257" s="207"/>
    </row>
    <row r="258" spans="34:38">
      <c r="AH258" s="207"/>
      <c r="AI258" s="207"/>
      <c r="AJ258" s="207"/>
      <c r="AK258" s="207"/>
      <c r="AL258" s="207"/>
    </row>
    <row r="259" spans="34:38">
      <c r="AH259" s="207"/>
      <c r="AI259" s="207"/>
      <c r="AJ259" s="207"/>
      <c r="AK259" s="207"/>
      <c r="AL259" s="207"/>
    </row>
    <row r="260" spans="34:38">
      <c r="AH260" s="207"/>
      <c r="AI260" s="207"/>
      <c r="AJ260" s="207"/>
      <c r="AK260" s="207"/>
      <c r="AL260" s="207"/>
    </row>
    <row r="261" spans="34:38">
      <c r="AH261" s="207"/>
      <c r="AI261" s="207"/>
      <c r="AJ261" s="207"/>
      <c r="AK261" s="207"/>
      <c r="AL261" s="207"/>
    </row>
    <row r="262" spans="34:38">
      <c r="AH262" s="207"/>
      <c r="AI262" s="207"/>
      <c r="AJ262" s="207"/>
      <c r="AK262" s="207"/>
      <c r="AL262" s="207"/>
    </row>
    <row r="263" spans="34:38">
      <c r="AH263" s="207"/>
      <c r="AI263" s="207"/>
      <c r="AJ263" s="207"/>
      <c r="AK263" s="207"/>
      <c r="AL263" s="207"/>
    </row>
    <row r="264" spans="34:38">
      <c r="AH264" s="207"/>
      <c r="AI264" s="207"/>
      <c r="AJ264" s="207"/>
      <c r="AK264" s="207"/>
      <c r="AL264" s="207"/>
    </row>
    <row r="265" spans="34:38">
      <c r="AH265" s="207"/>
      <c r="AI265" s="207"/>
      <c r="AJ265" s="207"/>
      <c r="AK265" s="207"/>
      <c r="AL265" s="207"/>
    </row>
    <row r="266" spans="34:38">
      <c r="AH266" s="207"/>
      <c r="AI266" s="207"/>
      <c r="AJ266" s="207"/>
      <c r="AK266" s="207"/>
      <c r="AL266" s="207"/>
    </row>
    <row r="267" spans="34:38">
      <c r="AH267" s="207"/>
      <c r="AI267" s="207"/>
      <c r="AJ267" s="207"/>
      <c r="AK267" s="207"/>
      <c r="AL267" s="207"/>
    </row>
    <row r="268" spans="34:38">
      <c r="AH268" s="207"/>
      <c r="AI268" s="207"/>
      <c r="AJ268" s="207"/>
      <c r="AK268" s="207"/>
      <c r="AL268" s="207"/>
    </row>
    <row r="269" spans="34:38">
      <c r="AH269" s="207"/>
      <c r="AI269" s="207"/>
      <c r="AJ269" s="207"/>
      <c r="AK269" s="207"/>
      <c r="AL269" s="207"/>
    </row>
    <row r="270" spans="34:38">
      <c r="AH270" s="207"/>
      <c r="AI270" s="207"/>
      <c r="AJ270" s="207"/>
      <c r="AK270" s="207"/>
      <c r="AL270" s="207"/>
    </row>
    <row r="271" spans="34:38">
      <c r="AH271" s="207"/>
      <c r="AI271" s="207"/>
      <c r="AJ271" s="207"/>
      <c r="AK271" s="207"/>
      <c r="AL271" s="207"/>
    </row>
    <row r="272" spans="34:38">
      <c r="AH272" s="207"/>
      <c r="AI272" s="207"/>
      <c r="AJ272" s="207"/>
      <c r="AK272" s="207"/>
      <c r="AL272" s="207"/>
    </row>
    <row r="273" spans="34:38">
      <c r="AH273" s="207"/>
      <c r="AI273" s="207"/>
      <c r="AJ273" s="207"/>
      <c r="AK273" s="207"/>
      <c r="AL273" s="207"/>
    </row>
    <row r="274" spans="34:38">
      <c r="AH274" s="207"/>
      <c r="AI274" s="207"/>
      <c r="AJ274" s="207"/>
      <c r="AK274" s="207"/>
      <c r="AL274" s="207"/>
    </row>
    <row r="275" spans="34:38">
      <c r="AH275" s="207"/>
      <c r="AI275" s="207"/>
      <c r="AJ275" s="207"/>
      <c r="AK275" s="207"/>
      <c r="AL275" s="207"/>
    </row>
    <row r="276" spans="34:38">
      <c r="AH276" s="207"/>
      <c r="AI276" s="207"/>
      <c r="AJ276" s="207"/>
      <c r="AK276" s="207"/>
      <c r="AL276" s="207"/>
    </row>
    <row r="277" spans="34:38">
      <c r="AH277" s="207"/>
      <c r="AI277" s="207"/>
      <c r="AJ277" s="207"/>
      <c r="AK277" s="207"/>
      <c r="AL277" s="207"/>
    </row>
    <row r="278" spans="34:38">
      <c r="AH278" s="207"/>
      <c r="AI278" s="207"/>
      <c r="AJ278" s="207"/>
      <c r="AK278" s="207"/>
      <c r="AL278" s="207"/>
    </row>
    <row r="279" spans="34:38">
      <c r="AH279" s="207"/>
      <c r="AI279" s="207"/>
      <c r="AJ279" s="207"/>
      <c r="AK279" s="207"/>
      <c r="AL279" s="207"/>
    </row>
    <row r="280" spans="34:38">
      <c r="AH280" s="207"/>
      <c r="AI280" s="207"/>
      <c r="AJ280" s="207"/>
      <c r="AK280" s="207"/>
      <c r="AL280" s="207"/>
    </row>
    <row r="281" spans="34:38">
      <c r="AH281" s="207"/>
      <c r="AI281" s="207"/>
      <c r="AJ281" s="207"/>
      <c r="AK281" s="207"/>
      <c r="AL281" s="207"/>
    </row>
    <row r="282" spans="34:38">
      <c r="AH282" s="207"/>
      <c r="AI282" s="207"/>
      <c r="AJ282" s="207"/>
      <c r="AK282" s="207"/>
      <c r="AL282" s="207"/>
    </row>
    <row r="283" spans="34:38">
      <c r="AH283" s="207"/>
      <c r="AI283" s="207"/>
      <c r="AJ283" s="207"/>
      <c r="AK283" s="207"/>
      <c r="AL283" s="207"/>
    </row>
    <row r="284" spans="34:38">
      <c r="AH284" s="207"/>
      <c r="AI284" s="207"/>
      <c r="AJ284" s="207"/>
      <c r="AK284" s="207"/>
      <c r="AL284" s="207"/>
    </row>
    <row r="285" spans="34:38">
      <c r="AH285" s="207"/>
      <c r="AI285" s="207"/>
      <c r="AJ285" s="207"/>
      <c r="AK285" s="207"/>
      <c r="AL285" s="207"/>
    </row>
    <row r="286" spans="34:38">
      <c r="AH286" s="207"/>
      <c r="AI286" s="207"/>
      <c r="AJ286" s="207"/>
      <c r="AK286" s="207"/>
      <c r="AL286" s="207"/>
    </row>
    <row r="287" spans="34:38">
      <c r="AH287" s="207"/>
      <c r="AI287" s="207"/>
      <c r="AJ287" s="207"/>
      <c r="AK287" s="207"/>
      <c r="AL287" s="207"/>
    </row>
    <row r="288" spans="34:38">
      <c r="AH288" s="207"/>
      <c r="AI288" s="207"/>
      <c r="AJ288" s="207"/>
      <c r="AK288" s="207"/>
      <c r="AL288" s="207"/>
    </row>
    <row r="289" spans="34:38">
      <c r="AH289" s="207"/>
      <c r="AI289" s="207"/>
      <c r="AJ289" s="207"/>
      <c r="AK289" s="207"/>
      <c r="AL289" s="207"/>
    </row>
    <row r="290" spans="34:38">
      <c r="AH290" s="207"/>
      <c r="AI290" s="207"/>
      <c r="AJ290" s="207"/>
      <c r="AK290" s="207"/>
      <c r="AL290" s="207"/>
    </row>
    <row r="291" spans="34:38">
      <c r="AH291" s="207"/>
      <c r="AI291" s="207"/>
      <c r="AJ291" s="207"/>
      <c r="AK291" s="207"/>
      <c r="AL291" s="207"/>
    </row>
    <row r="292" spans="34:38">
      <c r="AH292" s="207"/>
      <c r="AI292" s="207"/>
      <c r="AJ292" s="207"/>
      <c r="AK292" s="207"/>
      <c r="AL292" s="207"/>
    </row>
    <row r="293" spans="34:38">
      <c r="AH293" s="207"/>
      <c r="AI293" s="207"/>
      <c r="AJ293" s="207"/>
      <c r="AK293" s="207"/>
      <c r="AL293" s="207"/>
    </row>
    <row r="294" spans="34:38">
      <c r="AH294" s="207"/>
      <c r="AI294" s="207"/>
      <c r="AJ294" s="207"/>
      <c r="AK294" s="207"/>
      <c r="AL294" s="207"/>
    </row>
    <row r="295" spans="34:38">
      <c r="AH295" s="207"/>
      <c r="AI295" s="207"/>
      <c r="AJ295" s="207"/>
      <c r="AK295" s="207"/>
      <c r="AL295" s="207"/>
    </row>
    <row r="296" spans="34:38">
      <c r="AH296" s="207"/>
      <c r="AI296" s="207"/>
      <c r="AJ296" s="207"/>
      <c r="AK296" s="207"/>
      <c r="AL296" s="207"/>
    </row>
    <row r="297" spans="34:38">
      <c r="AH297" s="207"/>
      <c r="AI297" s="207"/>
      <c r="AJ297" s="207"/>
      <c r="AK297" s="207"/>
      <c r="AL297" s="207"/>
    </row>
    <row r="298" spans="34:38">
      <c r="AH298" s="207"/>
      <c r="AI298" s="207"/>
      <c r="AJ298" s="207"/>
      <c r="AK298" s="207"/>
      <c r="AL298" s="207"/>
    </row>
    <row r="299" spans="34:38">
      <c r="AH299" s="207"/>
      <c r="AI299" s="207"/>
      <c r="AJ299" s="207"/>
      <c r="AK299" s="207"/>
      <c r="AL299" s="207"/>
    </row>
    <row r="300" spans="34:38">
      <c r="AH300" s="207"/>
      <c r="AI300" s="207"/>
      <c r="AJ300" s="207"/>
      <c r="AK300" s="207"/>
      <c r="AL300" s="207"/>
    </row>
    <row r="301" spans="34:38">
      <c r="AH301" s="207"/>
      <c r="AI301" s="207"/>
      <c r="AJ301" s="207"/>
      <c r="AK301" s="207"/>
      <c r="AL301" s="207"/>
    </row>
    <row r="302" spans="34:38">
      <c r="AH302" s="207"/>
      <c r="AI302" s="207"/>
      <c r="AJ302" s="207"/>
      <c r="AK302" s="207"/>
      <c r="AL302" s="207"/>
    </row>
    <row r="303" spans="34:38">
      <c r="AH303" s="207"/>
      <c r="AI303" s="207"/>
      <c r="AJ303" s="207"/>
      <c r="AK303" s="207"/>
      <c r="AL303" s="207"/>
    </row>
    <row r="304" spans="34:38">
      <c r="AH304" s="207"/>
      <c r="AI304" s="207"/>
      <c r="AJ304" s="207"/>
      <c r="AK304" s="207"/>
      <c r="AL304" s="207"/>
    </row>
    <row r="305" spans="34:38">
      <c r="AH305" s="207"/>
      <c r="AI305" s="207"/>
      <c r="AJ305" s="207"/>
      <c r="AK305" s="207"/>
      <c r="AL305" s="207"/>
    </row>
    <row r="306" spans="34:38">
      <c r="AH306" s="207"/>
      <c r="AI306" s="207"/>
      <c r="AJ306" s="207"/>
      <c r="AK306" s="207"/>
      <c r="AL306" s="207"/>
    </row>
    <row r="307" spans="34:38">
      <c r="AH307" s="207"/>
      <c r="AI307" s="207"/>
      <c r="AJ307" s="207"/>
      <c r="AK307" s="207"/>
      <c r="AL307" s="207"/>
    </row>
    <row r="308" spans="34:38">
      <c r="AH308" s="207"/>
      <c r="AI308" s="207"/>
      <c r="AJ308" s="207"/>
      <c r="AK308" s="207"/>
      <c r="AL308" s="207"/>
    </row>
    <row r="309" spans="34:38">
      <c r="AH309" s="207"/>
      <c r="AI309" s="207"/>
      <c r="AJ309" s="207"/>
      <c r="AK309" s="207"/>
      <c r="AL309" s="207"/>
    </row>
    <row r="310" spans="34:38">
      <c r="AH310" s="207"/>
      <c r="AI310" s="207"/>
      <c r="AJ310" s="207"/>
      <c r="AK310" s="207"/>
      <c r="AL310" s="207"/>
    </row>
    <row r="311" spans="34:38">
      <c r="AH311" s="207"/>
      <c r="AI311" s="207"/>
      <c r="AJ311" s="207"/>
      <c r="AK311" s="207"/>
      <c r="AL311" s="207"/>
    </row>
    <row r="312" spans="34:38">
      <c r="AH312" s="207"/>
      <c r="AI312" s="207"/>
      <c r="AJ312" s="207"/>
      <c r="AK312" s="207"/>
      <c r="AL312" s="207"/>
    </row>
    <row r="313" spans="34:38">
      <c r="AH313" s="207"/>
      <c r="AI313" s="207"/>
      <c r="AJ313" s="207"/>
      <c r="AK313" s="207"/>
      <c r="AL313" s="207"/>
    </row>
    <row r="314" spans="34:38">
      <c r="AH314" s="207"/>
      <c r="AI314" s="207"/>
      <c r="AJ314" s="207"/>
      <c r="AK314" s="207"/>
      <c r="AL314" s="207"/>
    </row>
    <row r="315" spans="34:38">
      <c r="AH315" s="207"/>
      <c r="AI315" s="207"/>
      <c r="AJ315" s="207"/>
      <c r="AK315" s="207"/>
      <c r="AL315" s="207"/>
    </row>
    <row r="316" spans="34:38">
      <c r="AH316" s="207"/>
      <c r="AI316" s="207"/>
      <c r="AJ316" s="207"/>
      <c r="AK316" s="207"/>
      <c r="AL316" s="207"/>
    </row>
    <row r="317" spans="34:38">
      <c r="AH317" s="207"/>
      <c r="AI317" s="207"/>
      <c r="AJ317" s="207"/>
      <c r="AK317" s="207"/>
      <c r="AL317" s="207"/>
    </row>
    <row r="318" spans="34:38">
      <c r="AH318" s="207"/>
      <c r="AI318" s="207"/>
      <c r="AJ318" s="207"/>
      <c r="AK318" s="207"/>
      <c r="AL318" s="207"/>
    </row>
    <row r="319" spans="34:38">
      <c r="AH319" s="207"/>
      <c r="AI319" s="207"/>
      <c r="AJ319" s="207"/>
      <c r="AK319" s="207"/>
      <c r="AL319" s="207"/>
    </row>
    <row r="320" spans="34:38">
      <c r="AH320" s="207"/>
      <c r="AI320" s="207"/>
      <c r="AJ320" s="207"/>
      <c r="AK320" s="207"/>
      <c r="AL320" s="207"/>
    </row>
    <row r="321" spans="34:38">
      <c r="AH321" s="207"/>
      <c r="AI321" s="207"/>
      <c r="AJ321" s="207"/>
      <c r="AK321" s="207"/>
      <c r="AL321" s="207"/>
    </row>
    <row r="322" spans="34:38">
      <c r="AH322" s="207"/>
      <c r="AI322" s="207"/>
      <c r="AJ322" s="207"/>
      <c r="AK322" s="207"/>
      <c r="AL322" s="207"/>
    </row>
    <row r="323" spans="34:38">
      <c r="AH323" s="207"/>
      <c r="AI323" s="207"/>
      <c r="AJ323" s="207"/>
      <c r="AK323" s="207"/>
      <c r="AL323" s="207"/>
    </row>
    <row r="324" spans="34:38">
      <c r="AH324" s="207"/>
      <c r="AI324" s="207"/>
      <c r="AJ324" s="207"/>
      <c r="AK324" s="207"/>
      <c r="AL324" s="207"/>
    </row>
    <row r="325" spans="34:38">
      <c r="AH325" s="207"/>
      <c r="AI325" s="207"/>
      <c r="AJ325" s="207"/>
      <c r="AK325" s="207"/>
      <c r="AL325" s="207"/>
    </row>
    <row r="326" spans="34:38">
      <c r="AH326" s="207"/>
      <c r="AI326" s="207"/>
      <c r="AJ326" s="207"/>
      <c r="AK326" s="207"/>
      <c r="AL326" s="207"/>
    </row>
    <row r="327" spans="34:38">
      <c r="AH327" s="207"/>
      <c r="AI327" s="207"/>
      <c r="AJ327" s="207"/>
      <c r="AK327" s="207"/>
      <c r="AL327" s="207"/>
    </row>
    <row r="328" spans="34:38">
      <c r="AH328" s="207"/>
      <c r="AI328" s="207"/>
      <c r="AJ328" s="207"/>
      <c r="AK328" s="207"/>
      <c r="AL328" s="207"/>
    </row>
    <row r="329" spans="34:38">
      <c r="AH329" s="207"/>
      <c r="AI329" s="207"/>
      <c r="AJ329" s="207"/>
      <c r="AK329" s="207"/>
      <c r="AL329" s="207"/>
    </row>
    <row r="330" spans="34:38">
      <c r="AH330" s="207"/>
      <c r="AI330" s="207"/>
      <c r="AJ330" s="207"/>
      <c r="AK330" s="207"/>
      <c r="AL330" s="207"/>
    </row>
    <row r="331" spans="34:38">
      <c r="AH331" s="207"/>
      <c r="AI331" s="207"/>
      <c r="AJ331" s="207"/>
      <c r="AK331" s="207"/>
      <c r="AL331" s="207"/>
    </row>
    <row r="332" spans="34:38">
      <c r="AH332" s="207"/>
      <c r="AI332" s="207"/>
      <c r="AJ332" s="207"/>
      <c r="AK332" s="207"/>
      <c r="AL332" s="207"/>
    </row>
    <row r="333" spans="34:38">
      <c r="AH333" s="207"/>
      <c r="AI333" s="207"/>
      <c r="AJ333" s="207"/>
      <c r="AK333" s="207"/>
      <c r="AL333" s="207"/>
    </row>
    <row r="334" spans="34:38">
      <c r="AH334" s="207"/>
      <c r="AI334" s="207"/>
      <c r="AJ334" s="207"/>
      <c r="AK334" s="207"/>
      <c r="AL334" s="207"/>
    </row>
    <row r="335" spans="34:38">
      <c r="AH335" s="207"/>
      <c r="AI335" s="207"/>
      <c r="AJ335" s="207"/>
      <c r="AK335" s="207"/>
      <c r="AL335" s="207"/>
    </row>
    <row r="336" spans="34:38">
      <c r="AH336" s="207"/>
      <c r="AI336" s="207"/>
      <c r="AJ336" s="207"/>
      <c r="AK336" s="207"/>
      <c r="AL336" s="207"/>
    </row>
    <row r="337" spans="34:38">
      <c r="AH337" s="207"/>
      <c r="AI337" s="207"/>
      <c r="AJ337" s="207"/>
      <c r="AK337" s="207"/>
      <c r="AL337" s="207"/>
    </row>
    <row r="338" spans="34:38">
      <c r="AH338" s="207"/>
      <c r="AI338" s="207"/>
      <c r="AJ338" s="207"/>
      <c r="AK338" s="207"/>
      <c r="AL338" s="207"/>
    </row>
    <row r="339" spans="34:38">
      <c r="AH339" s="207"/>
      <c r="AI339" s="207"/>
      <c r="AJ339" s="207"/>
      <c r="AK339" s="207"/>
      <c r="AL339" s="207"/>
    </row>
    <row r="340" spans="34:38">
      <c r="AH340" s="207"/>
      <c r="AI340" s="207"/>
      <c r="AJ340" s="207"/>
      <c r="AK340" s="207"/>
      <c r="AL340" s="207"/>
    </row>
    <row r="341" spans="34:38">
      <c r="AH341" s="207"/>
      <c r="AI341" s="207"/>
      <c r="AJ341" s="207"/>
      <c r="AK341" s="207"/>
      <c r="AL341" s="207"/>
    </row>
    <row r="342" spans="34:38">
      <c r="AH342" s="207"/>
      <c r="AI342" s="207"/>
      <c r="AJ342" s="207"/>
      <c r="AK342" s="207"/>
      <c r="AL342" s="207"/>
    </row>
    <row r="343" spans="34:38">
      <c r="AH343" s="207"/>
      <c r="AI343" s="207"/>
      <c r="AJ343" s="207"/>
      <c r="AK343" s="207"/>
      <c r="AL343" s="207"/>
    </row>
    <row r="344" spans="34:38">
      <c r="AH344" s="207"/>
      <c r="AI344" s="207"/>
      <c r="AJ344" s="207"/>
      <c r="AK344" s="207"/>
      <c r="AL344" s="207"/>
    </row>
    <row r="345" spans="34:38">
      <c r="AH345" s="207"/>
      <c r="AI345" s="207"/>
      <c r="AJ345" s="207"/>
      <c r="AK345" s="207"/>
      <c r="AL345" s="207"/>
    </row>
    <row r="346" spans="34:38">
      <c r="AH346" s="207"/>
      <c r="AI346" s="207"/>
      <c r="AJ346" s="207"/>
      <c r="AK346" s="207"/>
      <c r="AL346" s="207"/>
    </row>
    <row r="347" spans="34:38">
      <c r="AH347" s="207"/>
      <c r="AI347" s="207"/>
      <c r="AJ347" s="207"/>
      <c r="AK347" s="207"/>
      <c r="AL347" s="207"/>
    </row>
    <row r="348" spans="34:38">
      <c r="AH348" s="207"/>
      <c r="AI348" s="207"/>
      <c r="AJ348" s="207"/>
      <c r="AK348" s="207"/>
      <c r="AL348" s="207"/>
    </row>
    <row r="349" spans="34:38">
      <c r="AH349" s="207"/>
      <c r="AI349" s="207"/>
      <c r="AJ349" s="207"/>
      <c r="AK349" s="207"/>
      <c r="AL349" s="207"/>
    </row>
    <row r="350" spans="34:38">
      <c r="AH350" s="207"/>
      <c r="AI350" s="207"/>
      <c r="AJ350" s="207"/>
      <c r="AK350" s="207"/>
      <c r="AL350" s="207"/>
    </row>
    <row r="351" spans="34:38">
      <c r="AH351" s="207"/>
      <c r="AI351" s="207"/>
      <c r="AJ351" s="207"/>
      <c r="AK351" s="207"/>
      <c r="AL351" s="207"/>
    </row>
    <row r="352" spans="34:38">
      <c r="AH352" s="207"/>
      <c r="AI352" s="207"/>
      <c r="AJ352" s="207"/>
      <c r="AK352" s="207"/>
      <c r="AL352" s="207"/>
    </row>
    <row r="353" spans="34:38">
      <c r="AH353" s="207"/>
      <c r="AI353" s="207"/>
      <c r="AJ353" s="207"/>
      <c r="AK353" s="207"/>
      <c r="AL353" s="207"/>
    </row>
    <row r="354" spans="34:38">
      <c r="AH354" s="207"/>
      <c r="AI354" s="207"/>
      <c r="AJ354" s="207"/>
      <c r="AK354" s="207"/>
      <c r="AL354" s="207"/>
    </row>
    <row r="355" spans="34:38">
      <c r="AH355" s="207"/>
      <c r="AI355" s="207"/>
      <c r="AJ355" s="207"/>
      <c r="AK355" s="207"/>
      <c r="AL355" s="207"/>
    </row>
    <row r="356" spans="34:38">
      <c r="AH356" s="207"/>
      <c r="AI356" s="207"/>
      <c r="AJ356" s="207"/>
      <c r="AK356" s="207"/>
      <c r="AL356" s="207"/>
    </row>
    <row r="357" spans="34:38">
      <c r="AH357" s="207"/>
      <c r="AI357" s="207"/>
      <c r="AJ357" s="207"/>
      <c r="AK357" s="207"/>
      <c r="AL357" s="207"/>
    </row>
    <row r="358" spans="34:38">
      <c r="AH358" s="207"/>
      <c r="AI358" s="207"/>
      <c r="AJ358" s="207"/>
      <c r="AK358" s="207"/>
      <c r="AL358" s="207"/>
    </row>
    <row r="359" spans="34:38">
      <c r="AH359" s="207"/>
      <c r="AI359" s="207"/>
      <c r="AJ359" s="207"/>
      <c r="AK359" s="207"/>
      <c r="AL359" s="207"/>
    </row>
    <row r="360" spans="34:38">
      <c r="AH360" s="207"/>
      <c r="AI360" s="207"/>
      <c r="AJ360" s="207"/>
      <c r="AK360" s="207"/>
      <c r="AL360" s="207"/>
    </row>
    <row r="361" spans="34:38">
      <c r="AH361" s="207"/>
      <c r="AI361" s="207"/>
      <c r="AJ361" s="207"/>
      <c r="AK361" s="207"/>
      <c r="AL361" s="207"/>
    </row>
    <row r="362" spans="34:38">
      <c r="AH362" s="207"/>
      <c r="AI362" s="207"/>
      <c r="AJ362" s="207"/>
      <c r="AK362" s="207"/>
      <c r="AL362" s="207"/>
    </row>
    <row r="363" spans="34:38">
      <c r="AH363" s="207"/>
      <c r="AI363" s="207"/>
      <c r="AJ363" s="207"/>
      <c r="AK363" s="207"/>
      <c r="AL363" s="207"/>
    </row>
    <row r="364" spans="34:38">
      <c r="AH364" s="207"/>
      <c r="AI364" s="207"/>
      <c r="AJ364" s="207"/>
      <c r="AK364" s="207"/>
      <c r="AL364" s="207"/>
    </row>
    <row r="365" spans="34:38">
      <c r="AH365" s="207"/>
      <c r="AI365" s="207"/>
      <c r="AJ365" s="207"/>
      <c r="AK365" s="207"/>
      <c r="AL365" s="207"/>
    </row>
    <row r="366" spans="34:38">
      <c r="AH366" s="207"/>
      <c r="AI366" s="207"/>
      <c r="AJ366" s="207"/>
      <c r="AK366" s="207"/>
      <c r="AL366" s="207"/>
    </row>
    <row r="367" spans="34:38">
      <c r="AH367" s="207"/>
      <c r="AI367" s="207"/>
      <c r="AJ367" s="207"/>
      <c r="AK367" s="207"/>
      <c r="AL367" s="207"/>
    </row>
    <row r="368" spans="34:38">
      <c r="AH368" s="207"/>
      <c r="AI368" s="207"/>
      <c r="AJ368" s="207"/>
      <c r="AK368" s="207"/>
      <c r="AL368" s="207"/>
    </row>
    <row r="369" spans="34:38">
      <c r="AH369" s="207"/>
      <c r="AI369" s="207"/>
      <c r="AJ369" s="207"/>
      <c r="AK369" s="207"/>
      <c r="AL369" s="207"/>
    </row>
    <row r="370" spans="34:38">
      <c r="AH370" s="207"/>
      <c r="AI370" s="207"/>
      <c r="AJ370" s="207"/>
      <c r="AK370" s="207"/>
      <c r="AL370" s="207"/>
    </row>
    <row r="371" spans="34:38">
      <c r="AH371" s="207"/>
      <c r="AI371" s="207"/>
      <c r="AJ371" s="207"/>
      <c r="AK371" s="207"/>
      <c r="AL371" s="207"/>
    </row>
    <row r="372" spans="34:38">
      <c r="AH372" s="207"/>
      <c r="AI372" s="207"/>
      <c r="AJ372" s="207"/>
      <c r="AK372" s="207"/>
      <c r="AL372" s="207"/>
    </row>
    <row r="373" spans="34:38">
      <c r="AH373" s="207"/>
      <c r="AI373" s="207"/>
      <c r="AJ373" s="207"/>
      <c r="AK373" s="207"/>
      <c r="AL373" s="207"/>
    </row>
    <row r="374" spans="34:38">
      <c r="AH374" s="207"/>
      <c r="AI374" s="207"/>
      <c r="AJ374" s="207"/>
      <c r="AK374" s="207"/>
      <c r="AL374" s="207"/>
    </row>
    <row r="375" spans="34:38">
      <c r="AH375" s="207"/>
      <c r="AI375" s="207"/>
      <c r="AJ375" s="207"/>
      <c r="AK375" s="207"/>
      <c r="AL375" s="207"/>
    </row>
    <row r="376" spans="34:38">
      <c r="AH376" s="207"/>
      <c r="AI376" s="207"/>
      <c r="AJ376" s="207"/>
      <c r="AK376" s="207"/>
      <c r="AL376" s="207"/>
    </row>
    <row r="377" spans="34:38">
      <c r="AH377" s="207"/>
      <c r="AI377" s="207"/>
      <c r="AJ377" s="207"/>
      <c r="AK377" s="207"/>
      <c r="AL377" s="207"/>
    </row>
    <row r="378" spans="34:38">
      <c r="AH378" s="207"/>
      <c r="AI378" s="207"/>
      <c r="AJ378" s="207"/>
      <c r="AK378" s="207"/>
      <c r="AL378" s="207"/>
    </row>
    <row r="379" spans="34:38">
      <c r="AH379" s="207"/>
      <c r="AI379" s="207"/>
      <c r="AJ379" s="207"/>
      <c r="AK379" s="207"/>
      <c r="AL379" s="207"/>
    </row>
    <row r="380" spans="34:38">
      <c r="AH380" s="207"/>
      <c r="AI380" s="207"/>
      <c r="AJ380" s="207"/>
      <c r="AK380" s="207"/>
      <c r="AL380" s="207"/>
    </row>
    <row r="381" spans="34:38">
      <c r="AH381" s="207"/>
      <c r="AI381" s="207"/>
      <c r="AJ381" s="207"/>
      <c r="AK381" s="207"/>
      <c r="AL381" s="207"/>
    </row>
    <row r="382" spans="34:38">
      <c r="AH382" s="207"/>
      <c r="AI382" s="207"/>
      <c r="AJ382" s="207"/>
      <c r="AK382" s="207"/>
      <c r="AL382" s="207"/>
    </row>
    <row r="383" spans="34:38">
      <c r="AH383" s="207"/>
      <c r="AI383" s="207"/>
      <c r="AJ383" s="207"/>
      <c r="AK383" s="207"/>
      <c r="AL383" s="207"/>
    </row>
    <row r="384" spans="34:38">
      <c r="AH384" s="207"/>
      <c r="AI384" s="207"/>
      <c r="AJ384" s="207"/>
      <c r="AK384" s="207"/>
      <c r="AL384" s="207"/>
    </row>
    <row r="385" spans="34:38">
      <c r="AH385" s="207"/>
      <c r="AI385" s="207"/>
      <c r="AJ385" s="207"/>
      <c r="AK385" s="207"/>
      <c r="AL385" s="207"/>
    </row>
    <row r="386" spans="34:38">
      <c r="AH386" s="207"/>
      <c r="AI386" s="207"/>
      <c r="AJ386" s="207"/>
      <c r="AK386" s="207"/>
      <c r="AL386" s="207"/>
    </row>
    <row r="387" spans="34:38">
      <c r="AH387" s="207"/>
      <c r="AI387" s="207"/>
      <c r="AJ387" s="207"/>
      <c r="AK387" s="207"/>
      <c r="AL387" s="207"/>
    </row>
    <row r="388" spans="34:38">
      <c r="AH388" s="207"/>
      <c r="AI388" s="207"/>
      <c r="AJ388" s="207"/>
      <c r="AK388" s="207"/>
      <c r="AL388" s="207"/>
    </row>
    <row r="389" spans="34:38">
      <c r="AH389" s="207"/>
      <c r="AI389" s="207"/>
      <c r="AJ389" s="207"/>
      <c r="AK389" s="207"/>
      <c r="AL389" s="207"/>
    </row>
    <row r="390" spans="34:38">
      <c r="AH390" s="207"/>
      <c r="AI390" s="207"/>
      <c r="AJ390" s="207"/>
      <c r="AK390" s="207"/>
      <c r="AL390" s="207"/>
    </row>
    <row r="391" spans="34:38">
      <c r="AH391" s="207"/>
      <c r="AI391" s="207"/>
      <c r="AJ391" s="207"/>
      <c r="AK391" s="207"/>
      <c r="AL391" s="207"/>
    </row>
    <row r="392" spans="34:38">
      <c r="AH392" s="207"/>
      <c r="AI392" s="207"/>
      <c r="AJ392" s="207"/>
      <c r="AK392" s="207"/>
      <c r="AL392" s="207"/>
    </row>
    <row r="393" spans="34:38">
      <c r="AH393" s="207"/>
      <c r="AI393" s="207"/>
      <c r="AJ393" s="207"/>
      <c r="AK393" s="207"/>
      <c r="AL393" s="207"/>
    </row>
    <row r="394" spans="34:38">
      <c r="AH394" s="207"/>
      <c r="AI394" s="207"/>
      <c r="AJ394" s="207"/>
      <c r="AK394" s="207"/>
      <c r="AL394" s="207"/>
    </row>
    <row r="395" spans="34:38">
      <c r="AH395" s="207"/>
      <c r="AI395" s="207"/>
      <c r="AJ395" s="207"/>
      <c r="AK395" s="207"/>
      <c r="AL395" s="207"/>
    </row>
    <row r="396" spans="34:38">
      <c r="AH396" s="207"/>
      <c r="AI396" s="207"/>
      <c r="AJ396" s="207"/>
      <c r="AK396" s="207"/>
      <c r="AL396" s="207"/>
    </row>
    <row r="397" spans="34:38">
      <c r="AH397" s="207"/>
      <c r="AI397" s="207"/>
      <c r="AJ397" s="207"/>
      <c r="AK397" s="207"/>
      <c r="AL397" s="207"/>
    </row>
    <row r="398" spans="34:38">
      <c r="AH398" s="207"/>
      <c r="AI398" s="207"/>
      <c r="AJ398" s="207"/>
      <c r="AK398" s="207"/>
      <c r="AL398" s="207"/>
    </row>
    <row r="399" spans="34:38">
      <c r="AH399" s="207"/>
      <c r="AI399" s="207"/>
      <c r="AJ399" s="207"/>
      <c r="AK399" s="207"/>
      <c r="AL399" s="207"/>
    </row>
    <row r="400" spans="34:38">
      <c r="AH400" s="207"/>
      <c r="AI400" s="207"/>
      <c r="AJ400" s="207"/>
      <c r="AK400" s="207"/>
      <c r="AL400" s="207"/>
    </row>
    <row r="401" spans="34:38">
      <c r="AH401" s="207"/>
      <c r="AI401" s="207"/>
      <c r="AJ401" s="207"/>
      <c r="AK401" s="207"/>
      <c r="AL401" s="207"/>
    </row>
    <row r="402" spans="34:38">
      <c r="AH402" s="207"/>
      <c r="AI402" s="207"/>
      <c r="AJ402" s="207"/>
      <c r="AK402" s="207"/>
      <c r="AL402" s="207"/>
    </row>
    <row r="403" spans="34:38">
      <c r="AH403" s="207"/>
      <c r="AI403" s="207"/>
      <c r="AJ403" s="207"/>
      <c r="AK403" s="207"/>
      <c r="AL403" s="207"/>
    </row>
    <row r="404" spans="34:38">
      <c r="AH404" s="207"/>
      <c r="AI404" s="207"/>
      <c r="AJ404" s="207"/>
      <c r="AK404" s="207"/>
      <c r="AL404" s="207"/>
    </row>
    <row r="405" spans="34:38">
      <c r="AH405" s="207"/>
      <c r="AI405" s="207"/>
      <c r="AJ405" s="207"/>
      <c r="AK405" s="207"/>
      <c r="AL405" s="207"/>
    </row>
    <row r="406" spans="34:38">
      <c r="AH406" s="207"/>
      <c r="AI406" s="207"/>
      <c r="AJ406" s="207"/>
      <c r="AK406" s="207"/>
      <c r="AL406" s="207"/>
    </row>
    <row r="407" spans="34:38">
      <c r="AH407" s="207"/>
      <c r="AI407" s="207"/>
      <c r="AJ407" s="207"/>
      <c r="AK407" s="207"/>
      <c r="AL407" s="207"/>
    </row>
    <row r="408" spans="34:38">
      <c r="AH408" s="207"/>
      <c r="AI408" s="207"/>
      <c r="AJ408" s="207"/>
      <c r="AK408" s="207"/>
      <c r="AL408" s="207"/>
    </row>
    <row r="409" spans="34:38">
      <c r="AH409" s="207"/>
      <c r="AI409" s="207"/>
      <c r="AJ409" s="207"/>
      <c r="AK409" s="207"/>
      <c r="AL409" s="207"/>
    </row>
    <row r="410" spans="34:38">
      <c r="AH410" s="207"/>
      <c r="AI410" s="207"/>
      <c r="AJ410" s="207"/>
      <c r="AK410" s="207"/>
      <c r="AL410" s="207"/>
    </row>
    <row r="411" spans="34:38">
      <c r="AH411" s="207"/>
      <c r="AI411" s="207"/>
      <c r="AJ411" s="207"/>
      <c r="AK411" s="207"/>
      <c r="AL411" s="207"/>
    </row>
    <row r="412" spans="34:38">
      <c r="AH412" s="207"/>
      <c r="AI412" s="207"/>
      <c r="AJ412" s="207"/>
      <c r="AK412" s="207"/>
      <c r="AL412" s="207"/>
    </row>
    <row r="413" spans="34:38">
      <c r="AH413" s="207"/>
      <c r="AI413" s="207"/>
      <c r="AJ413" s="207"/>
      <c r="AK413" s="207"/>
      <c r="AL413" s="207"/>
    </row>
    <row r="414" spans="34:38">
      <c r="AH414" s="207"/>
      <c r="AI414" s="207"/>
      <c r="AJ414" s="207"/>
      <c r="AK414" s="207"/>
      <c r="AL414" s="207"/>
    </row>
    <row r="415" spans="34:38">
      <c r="AH415" s="207"/>
      <c r="AI415" s="207"/>
      <c r="AJ415" s="207"/>
      <c r="AK415" s="207"/>
      <c r="AL415" s="207"/>
    </row>
    <row r="416" spans="34:38">
      <c r="AH416" s="207"/>
      <c r="AI416" s="207"/>
      <c r="AJ416" s="207"/>
      <c r="AK416" s="207"/>
      <c r="AL416" s="207"/>
    </row>
    <row r="417" spans="34:38">
      <c r="AH417" s="207"/>
      <c r="AI417" s="207"/>
      <c r="AJ417" s="207"/>
      <c r="AK417" s="207"/>
      <c r="AL417" s="207"/>
    </row>
    <row r="418" spans="34:38">
      <c r="AH418" s="207"/>
      <c r="AI418" s="207"/>
      <c r="AJ418" s="207"/>
      <c r="AK418" s="207"/>
      <c r="AL418" s="207"/>
    </row>
    <row r="419" spans="34:38">
      <c r="AH419" s="207"/>
      <c r="AI419" s="207"/>
      <c r="AJ419" s="207"/>
      <c r="AK419" s="207"/>
      <c r="AL419" s="207"/>
    </row>
    <row r="420" spans="34:38">
      <c r="AH420" s="207"/>
      <c r="AI420" s="207"/>
      <c r="AJ420" s="207"/>
      <c r="AK420" s="207"/>
      <c r="AL420" s="207"/>
    </row>
    <row r="421" spans="34:38">
      <c r="AH421" s="207"/>
      <c r="AI421" s="207"/>
      <c r="AJ421" s="207"/>
      <c r="AK421" s="207"/>
      <c r="AL421" s="207"/>
    </row>
    <row r="422" spans="34:38">
      <c r="AH422" s="207"/>
      <c r="AI422" s="207"/>
      <c r="AJ422" s="207"/>
      <c r="AK422" s="207"/>
      <c r="AL422" s="207"/>
    </row>
    <row r="423" spans="34:38">
      <c r="AH423" s="207"/>
      <c r="AI423" s="207"/>
      <c r="AJ423" s="207"/>
      <c r="AK423" s="207"/>
      <c r="AL423" s="207"/>
    </row>
    <row r="424" spans="34:38">
      <c r="AH424" s="207"/>
      <c r="AI424" s="207"/>
      <c r="AJ424" s="207"/>
      <c r="AK424" s="207"/>
      <c r="AL424" s="207"/>
    </row>
    <row r="425" spans="34:38">
      <c r="AH425" s="207"/>
      <c r="AI425" s="207"/>
      <c r="AJ425" s="207"/>
      <c r="AK425" s="207"/>
      <c r="AL425" s="207"/>
    </row>
    <row r="426" spans="34:38">
      <c r="AH426" s="207"/>
      <c r="AI426" s="207"/>
      <c r="AJ426" s="207"/>
      <c r="AK426" s="207"/>
      <c r="AL426" s="207"/>
    </row>
    <row r="427" spans="34:38">
      <c r="AH427" s="207"/>
      <c r="AI427" s="207"/>
      <c r="AJ427" s="207"/>
      <c r="AK427" s="207"/>
      <c r="AL427" s="207"/>
    </row>
    <row r="428" spans="34:38">
      <c r="AH428" s="207"/>
      <c r="AI428" s="207"/>
      <c r="AJ428" s="207"/>
      <c r="AK428" s="207"/>
      <c r="AL428" s="207"/>
    </row>
    <row r="429" spans="34:38">
      <c r="AH429" s="207"/>
      <c r="AI429" s="207"/>
      <c r="AJ429" s="207"/>
      <c r="AK429" s="207"/>
      <c r="AL429" s="207"/>
    </row>
    <row r="430" spans="34:38">
      <c r="AH430" s="207"/>
      <c r="AI430" s="207"/>
      <c r="AJ430" s="207"/>
      <c r="AK430" s="207"/>
      <c r="AL430" s="207"/>
    </row>
    <row r="431" spans="34:38">
      <c r="AH431" s="207"/>
      <c r="AI431" s="207"/>
      <c r="AJ431" s="207"/>
      <c r="AK431" s="207"/>
      <c r="AL431" s="207"/>
    </row>
  </sheetData>
  <sheetProtection algorithmName="SHA-512" hashValue="gZz18Cbj3i/CnEB2iRiV1G5HyyJw9nSV7o9uCqA8Xf1f5nR4IPdXjj1wX20RJqwNKgH2yPks3Q9fHSBAs+ODIQ==" saltValue="DYSXTaAizVBoiyyJ+lmUdQ==" spinCount="100000" sheet="1" formatCells="0" formatRows="0" selectLockedCells="1"/>
  <mergeCells count="143">
    <mergeCell ref="AI7:AI10"/>
    <mergeCell ref="AJ7:AJ10"/>
    <mergeCell ref="AK7:AK10"/>
    <mergeCell ref="AI11:AI14"/>
    <mergeCell ref="AJ11:AJ14"/>
    <mergeCell ref="AK11:AK14"/>
    <mergeCell ref="AH15:AK15"/>
    <mergeCell ref="AH22:AK24"/>
    <mergeCell ref="A16:S16"/>
    <mergeCell ref="A17:S17"/>
    <mergeCell ref="A18:S18"/>
    <mergeCell ref="A19:S19"/>
    <mergeCell ref="A20:S20"/>
    <mergeCell ref="A21:S21"/>
    <mergeCell ref="U16:AG16"/>
    <mergeCell ref="U17:AG17"/>
    <mergeCell ref="U18:AG18"/>
    <mergeCell ref="U19:AG19"/>
    <mergeCell ref="U20:AG20"/>
    <mergeCell ref="U21:AG21"/>
    <mergeCell ref="N9:Q9"/>
    <mergeCell ref="AH3:AH6"/>
    <mergeCell ref="AI3:AI6"/>
    <mergeCell ref="AJ3:AJ6"/>
    <mergeCell ref="AK3:AK6"/>
    <mergeCell ref="AH7:AH10"/>
    <mergeCell ref="A39:S39"/>
    <mergeCell ref="U40:Z40"/>
    <mergeCell ref="AB40:AG40"/>
    <mergeCell ref="D40:S40"/>
    <mergeCell ref="A27:S27"/>
    <mergeCell ref="U27:Z27"/>
    <mergeCell ref="AB27:AG27"/>
    <mergeCell ref="AB30:AG30"/>
    <mergeCell ref="U31:Z31"/>
    <mergeCell ref="AB31:AG31"/>
    <mergeCell ref="B9:L9"/>
    <mergeCell ref="M12:Q12"/>
    <mergeCell ref="R12:V12"/>
    <mergeCell ref="W12:AG12"/>
    <mergeCell ref="B13:L13"/>
    <mergeCell ref="N13:Q13"/>
    <mergeCell ref="S13:V13"/>
    <mergeCell ref="U35:AG35"/>
    <mergeCell ref="AH11:AH14"/>
    <mergeCell ref="B54:AG54"/>
    <mergeCell ref="A28:S28"/>
    <mergeCell ref="U28:Z28"/>
    <mergeCell ref="AB28:AG28"/>
    <mergeCell ref="A29:S29"/>
    <mergeCell ref="U29:Z29"/>
    <mergeCell ref="AB29:AG29"/>
    <mergeCell ref="B49:AG49"/>
    <mergeCell ref="B50:AG50"/>
    <mergeCell ref="A33:S33"/>
    <mergeCell ref="U33:Z33"/>
    <mergeCell ref="AB33:AG33"/>
    <mergeCell ref="A34:S34"/>
    <mergeCell ref="U34:Z34"/>
    <mergeCell ref="AB34:AG34"/>
    <mergeCell ref="A30:S30"/>
    <mergeCell ref="U30:Z30"/>
    <mergeCell ref="A37:S37"/>
    <mergeCell ref="A38:S38"/>
    <mergeCell ref="U38:Z38"/>
    <mergeCell ref="AB38:AG38"/>
    <mergeCell ref="B47:AG47"/>
    <mergeCell ref="B48:AG48"/>
    <mergeCell ref="A35:S35"/>
    <mergeCell ref="T43:Z43"/>
    <mergeCell ref="AA43:AG43"/>
    <mergeCell ref="A40:B40"/>
    <mergeCell ref="U39:AG39"/>
    <mergeCell ref="A36:S36"/>
    <mergeCell ref="U36:Z36"/>
    <mergeCell ref="U37:AG37"/>
    <mergeCell ref="AB36:AG36"/>
    <mergeCell ref="B45:AG45"/>
    <mergeCell ref="A41:S41"/>
    <mergeCell ref="U41:Z41"/>
    <mergeCell ref="AB41:AG41"/>
    <mergeCell ref="A42:S42"/>
    <mergeCell ref="U42:Z42"/>
    <mergeCell ref="AB42:AG42"/>
    <mergeCell ref="T44:Z44"/>
    <mergeCell ref="AA44:AG44"/>
    <mergeCell ref="A8:L8"/>
    <mergeCell ref="N5:Q5"/>
    <mergeCell ref="S5:V5"/>
    <mergeCell ref="X5:AG5"/>
    <mergeCell ref="B5:L5"/>
    <mergeCell ref="N6:Q6"/>
    <mergeCell ref="M8:Q8"/>
    <mergeCell ref="R8:V8"/>
    <mergeCell ref="W8:AG8"/>
    <mergeCell ref="A24:AG24"/>
    <mergeCell ref="B55:AG55"/>
    <mergeCell ref="R14:AA14"/>
    <mergeCell ref="AC14:AG14"/>
    <mergeCell ref="A14:L14"/>
    <mergeCell ref="N14:Q14"/>
    <mergeCell ref="A15:AG15"/>
    <mergeCell ref="X13:AG13"/>
    <mergeCell ref="B51:AG51"/>
    <mergeCell ref="B52:AG52"/>
    <mergeCell ref="A23:AG23"/>
    <mergeCell ref="AA25:AG25"/>
    <mergeCell ref="T25:Z25"/>
    <mergeCell ref="A25:S25"/>
    <mergeCell ref="B53:AG53"/>
    <mergeCell ref="D31:S31"/>
    <mergeCell ref="B46:AG46"/>
    <mergeCell ref="A31:B31"/>
    <mergeCell ref="A26:S26"/>
    <mergeCell ref="T26:Z26"/>
    <mergeCell ref="AA26:AG26"/>
    <mergeCell ref="A32:S32"/>
    <mergeCell ref="T32:Z32"/>
    <mergeCell ref="AA32:AG32"/>
    <mergeCell ref="AL3:AL6"/>
    <mergeCell ref="AL7:AL10"/>
    <mergeCell ref="AL11:AL14"/>
    <mergeCell ref="AH1:AK1"/>
    <mergeCell ref="A22:AG22"/>
    <mergeCell ref="S9:V9"/>
    <mergeCell ref="X9:AG9"/>
    <mergeCell ref="A10:L10"/>
    <mergeCell ref="A11:AG11"/>
    <mergeCell ref="A12:L12"/>
    <mergeCell ref="A1:AG1"/>
    <mergeCell ref="A2:AG2"/>
    <mergeCell ref="W4:AG4"/>
    <mergeCell ref="R4:V4"/>
    <mergeCell ref="M4:Q4"/>
    <mergeCell ref="A4:L4"/>
    <mergeCell ref="N10:Q10"/>
    <mergeCell ref="R10:AA10"/>
    <mergeCell ref="AC10:AG10"/>
    <mergeCell ref="A3:AG3"/>
    <mergeCell ref="A6:L6"/>
    <mergeCell ref="R6:AA6"/>
    <mergeCell ref="AC6:AG6"/>
    <mergeCell ref="A7:AG7"/>
  </mergeCells>
  <conditionalFormatting sqref="D31:S31 D40:S40">
    <cfRule type="containsText" dxfId="160" priority="7" operator="containsText" text="Uzupełnij">
      <formula>NOT(ISERROR(SEARCH("Uzupełnij",D31)))</formula>
    </cfRule>
  </conditionalFormatting>
  <conditionalFormatting sqref="U39:AG39 U35:AG35">
    <cfRule type="containsText" dxfId="159" priority="6" operator="containsText" text="Uzupełnij">
      <formula>NOT(ISERROR(SEARCH("Uzupełnij",U35)))</formula>
    </cfRule>
  </conditionalFormatting>
  <conditionalFormatting sqref="U37:AG37">
    <cfRule type="containsText" dxfId="158" priority="5" operator="containsText" text="Uzupełnij">
      <formula>NOT(ISERROR(SEARCH("Uzupełnij",U37)))</formula>
    </cfRule>
  </conditionalFormatting>
  <conditionalFormatting sqref="U29:Z31 AB29:AG31 U33:Z34 AB33:AG34 U36:Z36 AB36:AG36 U38:Z38 AB38:AG38 U40:Z40 AB40:AG40 U42:Z42 AB42:AG42">
    <cfRule type="containsBlanks" dxfId="157" priority="4">
      <formula>LEN(TRIM(U29))=0</formula>
    </cfRule>
  </conditionalFormatting>
  <conditionalFormatting sqref="B5:L5 S5:V5 X5:AG5 N5:Q6 B9:L9 S9:V9 X9:AG9 N9:Q10 B13:L13 S13:V13 X13:AG13 N13:Q14 U17:AG17 U19:AG19 U21:AG21">
    <cfRule type="containsBlanks" dxfId="156" priority="3">
      <formula>LEN(TRIM(B5))=0</formula>
    </cfRule>
  </conditionalFormatting>
  <conditionalFormatting sqref="U18:AG18">
    <cfRule type="cellIs" dxfId="155" priority="1" operator="between">
      <formula>0.01</formula>
      <formula>2000000</formula>
    </cfRule>
  </conditionalFormatting>
  <dataValidations count="17">
    <dataValidation type="whole" errorStyle="warning" operator="greaterThanOrEqual" allowBlank="1" showInputMessage="1" showErrorMessage="1" error="Prosze o wprowadzenie wartości w formacie liczbowym. (0 = NIE DOTYCZY)" promptTitle="Wartość liczbowa" prompt="Wprowadź wartość w formacie liczbowym" sqref="T32:AG32">
      <formula1>0</formula1>
    </dataValidation>
    <dataValidation type="decimal" operator="greaterThanOrEqual" allowBlank="1" showInputMessage="1" showErrorMessage="1" sqref="U41:Z41 U27:Z27 AB27:AG27 AC6:AG6 AC10:AG10 AC14:AG14 T26:AG26 AB41:AG41">
      <formula1>0</formula1>
    </dataValidation>
    <dataValidation type="decimal" operator="greaterThanOrEqual" allowBlank="1" showInputMessage="1" showErrorMessage="1" prompt="Wartość w formacie liczbowym (jeżeli Nie dotyczy wstaw 0)" sqref="U28:Z28 B13:L13 AB28:AG28 B9:L9">
      <formula1>0</formula1>
    </dataValidation>
    <dataValidation type="decimal" operator="greaterThanOrEqual" allowBlank="1" showInputMessage="1" showErrorMessage="1" prompt="Jeżeli nie dotyczy wprowadź 0" sqref="U29:Z31 AB29:AG31 U33:Z34 AB33:AG34 U36:Z36 AB36:AG36 U38:Z38 AB38:AG38 U40:Z40 AB40:AG40 U42:Z42 AB42:AG42">
      <formula1>0</formula1>
    </dataValidation>
    <dataValidation type="decimal" operator="greaterThan" allowBlank="1" showInputMessage="1" showErrorMessage="1" prompt="Wartość w formacie liczbowym" sqref="B5:L5">
      <formula1>0.01</formula1>
    </dataValidation>
    <dataValidation type="decimal" allowBlank="1" showInputMessage="1" showErrorMessage="1" promptTitle="Wielkość dofinansowania" prompt="Wartość w formacie liczbowym" sqref="N6:Q6">
      <formula1>0.0001</formula1>
      <formula2>0.7</formula2>
    </dataValidation>
    <dataValidation type="decimal" operator="lessThan" allowBlank="1" showInputMessage="1" showErrorMessage="1" prompt="Wartość w formacie liczbowym" sqref="U17:AG17">
      <formula1>$U$16</formula1>
    </dataValidation>
    <dataValidation type="decimal" operator="lessThan" allowBlank="1" showInputMessage="1" showErrorMessage="1" prompt="Wartość w formacie liczbowym (jeżeli Nie dotyczy wstaw 0)" sqref="U19:AG19">
      <formula1>$U$18</formula1>
    </dataValidation>
    <dataValidation type="decimal" operator="lessThan" allowBlank="1" showInputMessage="1" showErrorMessage="1" prompt="Wartość w formacie liczbowym (jeżeli Nie dotyczy wstaw 0)" sqref="U21:AG21">
      <formula1>$U$20</formula1>
    </dataValidation>
    <dataValidation type="decimal" allowBlank="1" showInputMessage="1" showErrorMessage="1" prompt="Wartość w formacie liczbowym" sqref="X5:AG5">
      <formula1>0.01</formula1>
      <formula2>$B$5</formula2>
    </dataValidation>
    <dataValidation type="decimal" allowBlank="1" showInputMessage="1" showErrorMessage="1" prompt="Wartość w formacie liczbowym (jeżeli Nie dotyczy wstaw 0)" sqref="X9:AG9">
      <formula1>0</formula1>
      <formula2>$B$9</formula2>
    </dataValidation>
    <dataValidation type="decimal" allowBlank="1" showInputMessage="1" showErrorMessage="1" prompt="Wartość w formacie liczbowym (jeżeli Nie dotyczy wstaw 0)" sqref="X13:AG13">
      <formula1>0</formula1>
      <formula2>$B$13</formula2>
    </dataValidation>
    <dataValidation type="decimal" operator="greaterThanOrEqual" allowBlank="1" showInputMessage="1" showErrorMessage="1" prompt="Wartość obliczana automatycznie" sqref="U18:AG18 U16:AG16 U20:AG20">
      <formula1>0</formula1>
    </dataValidation>
    <dataValidation type="list" allowBlank="1" showInputMessage="1" showErrorMessage="1" prompt="Wybierz z listy" sqref="S5:V5">
      <formula1>taknie</formula1>
    </dataValidation>
    <dataValidation type="list" allowBlank="1" showInputMessage="1" showErrorMessage="1" prompt="Wybierz z listy" sqref="S9:V9 S13:V13">
      <formula1>takniend</formula1>
    </dataValidation>
    <dataValidation type="textLength" operator="greaterThanOrEqual" allowBlank="1" showInputMessage="1" showErrorMessage="1" sqref="U35:AG35 U37:AG37 U39:AG39 D40:S40">
      <formula1>3</formula1>
    </dataValidation>
    <dataValidation type="decimal" allowBlank="1" showInputMessage="1" showErrorMessage="1" promptTitle="Wielkość dofinansowania" prompt="Wartość w formacie liczbowym" sqref="N10:Q10 N14:Q14">
      <formula1>0</formula1>
      <formula2>0.45</formula2>
    </dataValidation>
  </dataValidations>
  <pageMargins left="0.7" right="0.7" top="0.80208333333333337" bottom="0.75" header="0.3" footer="0.3"/>
  <pageSetup paperSize="9" scale="74" orientation="portrait" r:id="rId1"/>
  <headerFooter>
    <oddHeader>&amp;C&amp;G</oddHeader>
    <oddFooter>&amp;RStrona &amp;P z &amp;N</oddFooter>
  </headerFooter>
  <colBreaks count="1" manualBreakCount="1">
    <brk id="33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KIS2033"/>
  <sheetViews>
    <sheetView topLeftCell="F1" zoomScale="70" zoomScaleNormal="70" workbookViewId="0">
      <selection activeCell="O16" sqref="O16"/>
    </sheetView>
  </sheetViews>
  <sheetFormatPr defaultRowHeight="15"/>
  <cols>
    <col min="1" max="1" width="60.28515625" style="1" customWidth="1"/>
    <col min="2" max="2" width="48.140625" customWidth="1"/>
    <col min="3" max="3" width="19" style="1" customWidth="1"/>
    <col min="4" max="4" width="18.140625" style="1" customWidth="1"/>
    <col min="5" max="5" width="43.140625" style="1" customWidth="1"/>
    <col min="6" max="6" width="9.140625" style="1"/>
    <col min="7" max="7" width="30.7109375" style="1" customWidth="1"/>
    <col min="8" max="8" width="18.42578125" customWidth="1"/>
    <col min="9" max="9" width="16.140625" customWidth="1"/>
    <col min="11" max="11" width="21.7109375" customWidth="1"/>
    <col min="13" max="13" width="16.7109375" customWidth="1"/>
    <col min="24" max="24" width="67.7109375" customWidth="1"/>
    <col min="26" max="29" width="16.140625" style="1" customWidth="1"/>
  </cols>
  <sheetData>
    <row r="1" spans="1:28">
      <c r="A1" s="6" t="s">
        <v>2098</v>
      </c>
      <c r="G1" s="6" t="s">
        <v>1436</v>
      </c>
      <c r="I1" s="9" t="s">
        <v>1439</v>
      </c>
      <c r="K1" s="9" t="s">
        <v>1037</v>
      </c>
      <c r="M1" t="s">
        <v>1470</v>
      </c>
      <c r="O1" t="s">
        <v>2053</v>
      </c>
      <c r="Q1" s="147" t="s">
        <v>2113</v>
      </c>
    </row>
    <row r="2" spans="1:28" ht="75" customHeight="1">
      <c r="A2" s="7" t="s">
        <v>173</v>
      </c>
      <c r="C2" s="34" t="s">
        <v>1559</v>
      </c>
      <c r="E2" s="6" t="s">
        <v>1717</v>
      </c>
      <c r="G2" s="7" t="s">
        <v>1437</v>
      </c>
      <c r="H2" t="s">
        <v>1440</v>
      </c>
      <c r="I2" s="10" t="s">
        <v>1440</v>
      </c>
      <c r="K2" s="10" t="s">
        <v>1456</v>
      </c>
      <c r="M2" s="116" t="s">
        <v>2031</v>
      </c>
      <c r="O2" s="147" t="s">
        <v>1494</v>
      </c>
      <c r="Q2" s="147" t="s">
        <v>173</v>
      </c>
      <c r="X2" t="s">
        <v>173</v>
      </c>
      <c r="Z2" s="1" t="s">
        <v>2086</v>
      </c>
      <c r="AB2" s="1" t="s">
        <v>2082</v>
      </c>
    </row>
    <row r="3" spans="1:28" ht="90" customHeight="1">
      <c r="A3" s="8" t="s">
        <v>174</v>
      </c>
      <c r="C3" s="34" t="s">
        <v>1560</v>
      </c>
      <c r="E3" s="7" t="s">
        <v>1718</v>
      </c>
      <c r="G3" s="2" t="s">
        <v>1438</v>
      </c>
      <c r="H3" t="s">
        <v>1441</v>
      </c>
      <c r="I3" s="11" t="s">
        <v>1441</v>
      </c>
      <c r="K3" s="3" t="s">
        <v>1457</v>
      </c>
      <c r="M3" t="s">
        <v>2032</v>
      </c>
      <c r="O3" s="147" t="s">
        <v>2054</v>
      </c>
      <c r="Q3" s="147" t="s">
        <v>174</v>
      </c>
      <c r="X3" t="s">
        <v>174</v>
      </c>
      <c r="Z3" s="1" t="s">
        <v>2087</v>
      </c>
      <c r="AB3" s="1" t="s">
        <v>2083</v>
      </c>
    </row>
    <row r="4" spans="1:28" ht="45" customHeight="1">
      <c r="A4" s="7" t="s">
        <v>175</v>
      </c>
      <c r="E4" s="8" t="s">
        <v>1719</v>
      </c>
      <c r="G4" s="1" t="s">
        <v>2112</v>
      </c>
      <c r="H4" t="s">
        <v>1442</v>
      </c>
      <c r="I4" s="10" t="s">
        <v>1442</v>
      </c>
      <c r="O4" s="147" t="s">
        <v>1496</v>
      </c>
      <c r="Q4" s="147" t="s">
        <v>2092</v>
      </c>
      <c r="X4" t="s">
        <v>2092</v>
      </c>
      <c r="Z4" s="1" t="s">
        <v>2088</v>
      </c>
      <c r="AB4" s="1" t="s">
        <v>2085</v>
      </c>
    </row>
    <row r="5" spans="1:28" ht="45" customHeight="1">
      <c r="A5" s="8" t="s">
        <v>176</v>
      </c>
      <c r="C5" s="33" t="s">
        <v>1561</v>
      </c>
      <c r="E5" s="7" t="s">
        <v>1720</v>
      </c>
      <c r="H5" t="s">
        <v>1443</v>
      </c>
      <c r="I5" s="11" t="s">
        <v>1443</v>
      </c>
      <c r="K5" s="9" t="s">
        <v>1492</v>
      </c>
      <c r="O5" s="147" t="s">
        <v>2055</v>
      </c>
      <c r="Q5" s="147" t="s">
        <v>2093</v>
      </c>
      <c r="X5" t="s">
        <v>2093</v>
      </c>
      <c r="Z5" s="1" t="s">
        <v>2089</v>
      </c>
      <c r="AB5" s="1" t="s">
        <v>2084</v>
      </c>
    </row>
    <row r="6" spans="1:28" ht="30" customHeight="1">
      <c r="A6" s="7" t="s">
        <v>177</v>
      </c>
      <c r="C6" s="33" t="s">
        <v>1562</v>
      </c>
      <c r="E6" s="8" t="s">
        <v>1721</v>
      </c>
      <c r="G6" s="6" t="s">
        <v>1489</v>
      </c>
      <c r="H6" t="s">
        <v>1444</v>
      </c>
      <c r="I6" s="10" t="s">
        <v>1444</v>
      </c>
      <c r="K6" s="10" t="s">
        <v>1493</v>
      </c>
      <c r="O6" s="147" t="s">
        <v>1498</v>
      </c>
      <c r="Q6" s="147" t="s">
        <v>177</v>
      </c>
      <c r="X6" t="s">
        <v>177</v>
      </c>
      <c r="Z6" s="1" t="s">
        <v>2090</v>
      </c>
    </row>
    <row r="7" spans="1:28">
      <c r="A7" s="8" t="s">
        <v>178</v>
      </c>
      <c r="E7" s="7" t="s">
        <v>1722</v>
      </c>
      <c r="G7" s="7" t="s">
        <v>1485</v>
      </c>
      <c r="H7" t="s">
        <v>1445</v>
      </c>
      <c r="I7" s="11" t="s">
        <v>1445</v>
      </c>
      <c r="K7" s="11" t="s">
        <v>1506</v>
      </c>
      <c r="O7" s="147" t="s">
        <v>2056</v>
      </c>
      <c r="Q7" s="147" t="s">
        <v>178</v>
      </c>
      <c r="X7" t="s">
        <v>178</v>
      </c>
    </row>
    <row r="8" spans="1:28" ht="30">
      <c r="A8" s="7" t="s">
        <v>179</v>
      </c>
      <c r="C8" s="34" t="s">
        <v>1563</v>
      </c>
      <c r="E8" s="8" t="s">
        <v>1723</v>
      </c>
      <c r="G8" s="8" t="s">
        <v>1486</v>
      </c>
      <c r="H8" t="s">
        <v>1446</v>
      </c>
      <c r="I8" s="10" t="s">
        <v>1446</v>
      </c>
      <c r="K8" s="10" t="s">
        <v>1507</v>
      </c>
      <c r="Q8" s="147" t="s">
        <v>179</v>
      </c>
      <c r="X8" t="s">
        <v>179</v>
      </c>
    </row>
    <row r="9" spans="1:28" ht="45">
      <c r="A9" s="8" t="s">
        <v>180</v>
      </c>
      <c r="C9" s="34" t="s">
        <v>1564</v>
      </c>
      <c r="E9" s="4" t="s">
        <v>1724</v>
      </c>
      <c r="G9" s="7" t="s">
        <v>1487</v>
      </c>
      <c r="H9" t="s">
        <v>1447</v>
      </c>
      <c r="I9" s="11" t="s">
        <v>1447</v>
      </c>
      <c r="K9" s="3" t="s">
        <v>1470</v>
      </c>
      <c r="Q9" s="147" t="s">
        <v>180</v>
      </c>
      <c r="X9" t="s">
        <v>180</v>
      </c>
    </row>
    <row r="10" spans="1:28" ht="30">
      <c r="A10" s="7" t="s">
        <v>181</v>
      </c>
      <c r="G10" s="8" t="s">
        <v>1488</v>
      </c>
      <c r="H10" t="s">
        <v>1448</v>
      </c>
      <c r="I10" s="10" t="s">
        <v>1448</v>
      </c>
      <c r="Q10" s="147" t="s">
        <v>2094</v>
      </c>
      <c r="X10" t="s">
        <v>2094</v>
      </c>
    </row>
    <row r="11" spans="1:28" ht="45">
      <c r="A11" s="8" t="s">
        <v>182</v>
      </c>
      <c r="G11" s="4" t="s">
        <v>1815</v>
      </c>
      <c r="H11" t="s">
        <v>1449</v>
      </c>
      <c r="I11" s="11" t="s">
        <v>1449</v>
      </c>
      <c r="Q11" s="147" t="s">
        <v>182</v>
      </c>
      <c r="X11" t="s">
        <v>182</v>
      </c>
    </row>
    <row r="12" spans="1:28">
      <c r="A12" s="7" t="s">
        <v>183</v>
      </c>
      <c r="H12" t="s">
        <v>1450</v>
      </c>
      <c r="I12" s="10" t="s">
        <v>1450</v>
      </c>
      <c r="K12" s="32" t="s">
        <v>943</v>
      </c>
      <c r="Q12" s="147" t="s">
        <v>183</v>
      </c>
      <c r="X12" t="s">
        <v>183</v>
      </c>
    </row>
    <row r="13" spans="1:28" ht="30">
      <c r="A13" s="8" t="s">
        <v>184</v>
      </c>
      <c r="H13" t="s">
        <v>1451</v>
      </c>
      <c r="I13" s="11" t="s">
        <v>1451</v>
      </c>
      <c r="K13" s="32" t="s">
        <v>1552</v>
      </c>
      <c r="Q13" s="147" t="s">
        <v>2095</v>
      </c>
      <c r="X13" t="s">
        <v>2095</v>
      </c>
    </row>
    <row r="14" spans="1:28">
      <c r="A14" s="7" t="s">
        <v>185</v>
      </c>
      <c r="C14" s="6" t="s">
        <v>1432</v>
      </c>
      <c r="E14" s="6" t="s">
        <v>1480</v>
      </c>
      <c r="G14" s="6" t="s">
        <v>1501</v>
      </c>
      <c r="H14" t="s">
        <v>1452</v>
      </c>
      <c r="I14" s="10" t="s">
        <v>1452</v>
      </c>
      <c r="K14" s="32" t="s">
        <v>1553</v>
      </c>
      <c r="Q14" s="147" t="s">
        <v>2096</v>
      </c>
      <c r="X14" t="s">
        <v>2096</v>
      </c>
    </row>
    <row r="15" spans="1:28">
      <c r="A15" s="8" t="s">
        <v>186</v>
      </c>
      <c r="C15" s="7" t="s">
        <v>1427</v>
      </c>
      <c r="D15" s="7" t="s">
        <v>1427</v>
      </c>
      <c r="E15" s="7" t="s">
        <v>1481</v>
      </c>
      <c r="G15" s="7" t="s">
        <v>1502</v>
      </c>
      <c r="H15" t="s">
        <v>1453</v>
      </c>
      <c r="I15" s="11" t="s">
        <v>1453</v>
      </c>
      <c r="K15" s="32" t="s">
        <v>1554</v>
      </c>
      <c r="Q15" s="147" t="s">
        <v>2097</v>
      </c>
      <c r="X15" t="s">
        <v>2097</v>
      </c>
    </row>
    <row r="16" spans="1:28" ht="60">
      <c r="A16" s="4" t="s">
        <v>187</v>
      </c>
      <c r="C16" s="8" t="s">
        <v>1428</v>
      </c>
      <c r="D16" s="8" t="s">
        <v>1428</v>
      </c>
      <c r="E16" s="2" t="s">
        <v>1482</v>
      </c>
      <c r="G16" s="8" t="s">
        <v>1503</v>
      </c>
      <c r="H16" t="s">
        <v>1454</v>
      </c>
      <c r="I16" s="10" t="s">
        <v>1454</v>
      </c>
      <c r="K16" s="32" t="s">
        <v>1548</v>
      </c>
    </row>
    <row r="17" spans="1:11">
      <c r="C17" s="4" t="s">
        <v>1431</v>
      </c>
      <c r="D17" s="4" t="s">
        <v>1431</v>
      </c>
      <c r="G17" s="4" t="s">
        <v>1504</v>
      </c>
      <c r="H17" t="s">
        <v>1455</v>
      </c>
      <c r="I17" s="11" t="s">
        <v>1455</v>
      </c>
      <c r="K17" s="32" t="s">
        <v>1549</v>
      </c>
    </row>
    <row r="18" spans="1:11">
      <c r="A18" s="6" t="s">
        <v>190</v>
      </c>
      <c r="I18" s="5" t="s">
        <v>1470</v>
      </c>
      <c r="K18" s="32" t="s">
        <v>1550</v>
      </c>
    </row>
    <row r="19" spans="1:11" ht="30">
      <c r="A19" s="7" t="s">
        <v>191</v>
      </c>
      <c r="K19" s="32" t="s">
        <v>1551</v>
      </c>
    </row>
    <row r="20" spans="1:11" ht="30">
      <c r="A20" s="8" t="s">
        <v>192</v>
      </c>
      <c r="C20" s="6" t="s">
        <v>1479</v>
      </c>
      <c r="E20" s="6" t="s">
        <v>1499</v>
      </c>
      <c r="G20" s="34" t="s">
        <v>1555</v>
      </c>
    </row>
    <row r="21" spans="1:11" ht="60">
      <c r="A21" s="7" t="s">
        <v>193</v>
      </c>
      <c r="C21" s="7" t="s">
        <v>1642</v>
      </c>
      <c r="E21" s="7" t="s">
        <v>1494</v>
      </c>
      <c r="G21" s="34" t="s">
        <v>1556</v>
      </c>
      <c r="I21" s="32" t="s">
        <v>1427</v>
      </c>
      <c r="K21" s="31">
        <v>1</v>
      </c>
    </row>
    <row r="22" spans="1:11" ht="30">
      <c r="A22" s="8" t="s">
        <v>194</v>
      </c>
      <c r="C22" s="8" t="s">
        <v>1643</v>
      </c>
      <c r="E22" s="8" t="s">
        <v>1495</v>
      </c>
      <c r="G22" s="34" t="s">
        <v>1557</v>
      </c>
      <c r="I22" s="32" t="s">
        <v>1428</v>
      </c>
      <c r="K22" s="31">
        <v>2</v>
      </c>
    </row>
    <row r="23" spans="1:11" ht="45">
      <c r="A23" s="7" t="s">
        <v>195</v>
      </c>
      <c r="C23" s="7" t="s">
        <v>1644</v>
      </c>
      <c r="E23" s="7" t="s">
        <v>1496</v>
      </c>
      <c r="G23" s="34" t="s">
        <v>1470</v>
      </c>
      <c r="I23" s="32" t="s">
        <v>1558</v>
      </c>
      <c r="K23" s="31">
        <v>3</v>
      </c>
    </row>
    <row r="24" spans="1:11" ht="30">
      <c r="A24" s="8" t="s">
        <v>196</v>
      </c>
      <c r="C24" s="8" t="s">
        <v>1645</v>
      </c>
      <c r="E24" s="8" t="s">
        <v>1497</v>
      </c>
    </row>
    <row r="25" spans="1:11" ht="30">
      <c r="A25" s="7" t="s">
        <v>197</v>
      </c>
      <c r="C25" s="7" t="s">
        <v>1646</v>
      </c>
      <c r="E25" s="7" t="s">
        <v>1498</v>
      </c>
    </row>
    <row r="26" spans="1:11" ht="30">
      <c r="A26" s="8" t="s">
        <v>198</v>
      </c>
      <c r="C26" s="8" t="s">
        <v>1647</v>
      </c>
      <c r="E26" s="2" t="s">
        <v>1470</v>
      </c>
    </row>
    <row r="27" spans="1:11">
      <c r="A27" s="4" t="s">
        <v>199</v>
      </c>
      <c r="C27" s="7" t="s">
        <v>1648</v>
      </c>
    </row>
    <row r="28" spans="1:11" ht="30">
      <c r="A28" s="1" t="s">
        <v>1470</v>
      </c>
      <c r="C28" s="8" t="s">
        <v>1649</v>
      </c>
    </row>
    <row r="29" spans="1:11" ht="30">
      <c r="C29" s="7" t="s">
        <v>1650</v>
      </c>
    </row>
    <row r="30" spans="1:11">
      <c r="A30" s="6" t="s">
        <v>261</v>
      </c>
      <c r="C30" s="8" t="s">
        <v>1651</v>
      </c>
    </row>
    <row r="31" spans="1:11">
      <c r="A31" s="7" t="s">
        <v>262</v>
      </c>
      <c r="C31" s="7" t="s">
        <v>1652</v>
      </c>
    </row>
    <row r="32" spans="1:11">
      <c r="A32" s="8" t="s">
        <v>263</v>
      </c>
      <c r="C32" s="8" t="s">
        <v>1653</v>
      </c>
    </row>
    <row r="33" spans="1:3">
      <c r="A33" s="7" t="s">
        <v>264</v>
      </c>
      <c r="C33" s="7" t="s">
        <v>1654</v>
      </c>
    </row>
    <row r="34" spans="1:3">
      <c r="A34" s="8" t="s">
        <v>265</v>
      </c>
      <c r="C34" s="8" t="s">
        <v>1655</v>
      </c>
    </row>
    <row r="35" spans="1:3">
      <c r="A35" s="7" t="s">
        <v>266</v>
      </c>
      <c r="C35" s="7" t="s">
        <v>1656</v>
      </c>
    </row>
    <row r="36" spans="1:3" ht="30">
      <c r="A36" s="8" t="s">
        <v>267</v>
      </c>
      <c r="C36" s="8" t="s">
        <v>1657</v>
      </c>
    </row>
    <row r="37" spans="1:3" ht="30">
      <c r="A37" s="7" t="s">
        <v>268</v>
      </c>
      <c r="C37" s="7" t="s">
        <v>1658</v>
      </c>
    </row>
    <row r="38" spans="1:3">
      <c r="A38" s="8" t="s">
        <v>269</v>
      </c>
      <c r="C38" s="8" t="s">
        <v>1659</v>
      </c>
    </row>
    <row r="39" spans="1:3" ht="30">
      <c r="A39" s="7" t="s">
        <v>270</v>
      </c>
      <c r="C39" s="7" t="s">
        <v>1660</v>
      </c>
    </row>
    <row r="40" spans="1:3" ht="30">
      <c r="A40" s="8" t="s">
        <v>271</v>
      </c>
      <c r="C40" s="8" t="s">
        <v>1661</v>
      </c>
    </row>
    <row r="41" spans="1:3" ht="30">
      <c r="A41" s="7" t="s">
        <v>272</v>
      </c>
      <c r="C41" s="7" t="s">
        <v>1662</v>
      </c>
    </row>
    <row r="42" spans="1:3">
      <c r="A42" s="8" t="s">
        <v>273</v>
      </c>
      <c r="C42" s="8" t="s">
        <v>1663</v>
      </c>
    </row>
    <row r="43" spans="1:3" ht="45">
      <c r="A43" s="7" t="s">
        <v>274</v>
      </c>
      <c r="C43" s="7" t="s">
        <v>1664</v>
      </c>
    </row>
    <row r="44" spans="1:3">
      <c r="A44" s="8" t="s">
        <v>275</v>
      </c>
      <c r="C44" s="8" t="s">
        <v>1665</v>
      </c>
    </row>
    <row r="45" spans="1:3" ht="30">
      <c r="A45" s="7" t="s">
        <v>276</v>
      </c>
      <c r="C45" s="7" t="s">
        <v>1666</v>
      </c>
    </row>
    <row r="46" spans="1:3">
      <c r="A46" s="8" t="s">
        <v>277</v>
      </c>
      <c r="C46" s="8" t="s">
        <v>1667</v>
      </c>
    </row>
    <row r="47" spans="1:3" ht="30">
      <c r="A47" s="7" t="s">
        <v>278</v>
      </c>
      <c r="C47" s="7" t="s">
        <v>1668</v>
      </c>
    </row>
    <row r="48" spans="1:3">
      <c r="A48" s="8" t="s">
        <v>279</v>
      </c>
      <c r="C48" s="8" t="s">
        <v>1669</v>
      </c>
    </row>
    <row r="49" spans="1:3">
      <c r="A49" s="7" t="s">
        <v>280</v>
      </c>
      <c r="C49" s="7" t="s">
        <v>1670</v>
      </c>
    </row>
    <row r="50" spans="1:3" ht="30">
      <c r="A50" s="8" t="s">
        <v>281</v>
      </c>
      <c r="C50" s="8" t="s">
        <v>1671</v>
      </c>
    </row>
    <row r="51" spans="1:3" ht="30">
      <c r="A51" s="7" t="s">
        <v>282</v>
      </c>
      <c r="C51" s="7" t="s">
        <v>1672</v>
      </c>
    </row>
    <row r="52" spans="1:3" ht="30">
      <c r="A52" s="8" t="s">
        <v>283</v>
      </c>
      <c r="C52" s="8" t="s">
        <v>1673</v>
      </c>
    </row>
    <row r="53" spans="1:3" ht="30">
      <c r="A53" s="7" t="s">
        <v>284</v>
      </c>
      <c r="C53" s="7" t="s">
        <v>1674</v>
      </c>
    </row>
    <row r="54" spans="1:3" ht="30">
      <c r="A54" s="2" t="s">
        <v>285</v>
      </c>
      <c r="C54" s="8" t="s">
        <v>1675</v>
      </c>
    </row>
    <row r="55" spans="1:3" ht="30">
      <c r="C55" s="7" t="s">
        <v>1676</v>
      </c>
    </row>
    <row r="56" spans="1:3" ht="30">
      <c r="A56" s="6" t="s">
        <v>286</v>
      </c>
      <c r="C56" s="8" t="s">
        <v>1677</v>
      </c>
    </row>
    <row r="57" spans="1:3" ht="30">
      <c r="A57" s="7" t="s">
        <v>287</v>
      </c>
      <c r="C57" s="7" t="s">
        <v>1678</v>
      </c>
    </row>
    <row r="58" spans="1:3">
      <c r="A58" s="8" t="s">
        <v>288</v>
      </c>
      <c r="C58" s="8" t="s">
        <v>1679</v>
      </c>
    </row>
    <row r="59" spans="1:3" ht="30">
      <c r="A59" s="7" t="s">
        <v>289</v>
      </c>
      <c r="C59" s="7" t="s">
        <v>1680</v>
      </c>
    </row>
    <row r="60" spans="1:3">
      <c r="A60" s="8" t="s">
        <v>290</v>
      </c>
      <c r="C60" s="8" t="s">
        <v>1681</v>
      </c>
    </row>
    <row r="61" spans="1:3">
      <c r="A61" s="7" t="s">
        <v>291</v>
      </c>
      <c r="C61" s="7" t="s">
        <v>1682</v>
      </c>
    </row>
    <row r="62" spans="1:3" ht="30">
      <c r="A62" s="8" t="s">
        <v>292</v>
      </c>
      <c r="C62" s="8" t="s">
        <v>1683</v>
      </c>
    </row>
    <row r="63" spans="1:3">
      <c r="A63" s="7" t="s">
        <v>293</v>
      </c>
      <c r="C63" s="7" t="s">
        <v>1684</v>
      </c>
    </row>
    <row r="64" spans="1:3">
      <c r="A64" s="8" t="s">
        <v>294</v>
      </c>
      <c r="C64" s="8" t="s">
        <v>1685</v>
      </c>
    </row>
    <row r="65" spans="1:3" ht="30">
      <c r="A65" s="7" t="s">
        <v>295</v>
      </c>
      <c r="C65" s="7" t="s">
        <v>1686</v>
      </c>
    </row>
    <row r="66" spans="1:3">
      <c r="A66" s="8" t="s">
        <v>296</v>
      </c>
      <c r="C66" s="8" t="s">
        <v>1687</v>
      </c>
    </row>
    <row r="67" spans="1:3" ht="30">
      <c r="A67" s="7" t="s">
        <v>297</v>
      </c>
      <c r="C67" s="7" t="s">
        <v>1688</v>
      </c>
    </row>
    <row r="68" spans="1:3" ht="30">
      <c r="A68" s="8" t="s">
        <v>298</v>
      </c>
      <c r="C68" s="8" t="s">
        <v>1689</v>
      </c>
    </row>
    <row r="69" spans="1:3">
      <c r="A69" s="7" t="s">
        <v>299</v>
      </c>
      <c r="C69" s="7" t="s">
        <v>1690</v>
      </c>
    </row>
    <row r="70" spans="1:3">
      <c r="A70" s="8" t="s">
        <v>300</v>
      </c>
      <c r="C70" s="8" t="s">
        <v>1691</v>
      </c>
    </row>
    <row r="71" spans="1:3" ht="45">
      <c r="A71" s="7" t="s">
        <v>301</v>
      </c>
      <c r="C71" s="7" t="s">
        <v>1692</v>
      </c>
    </row>
    <row r="72" spans="1:3" ht="30">
      <c r="A72" s="8" t="s">
        <v>302</v>
      </c>
      <c r="C72" s="8" t="s">
        <v>1693</v>
      </c>
    </row>
    <row r="73" spans="1:3">
      <c r="A73" s="7" t="s">
        <v>303</v>
      </c>
      <c r="C73" s="7" t="s">
        <v>1694</v>
      </c>
    </row>
    <row r="74" spans="1:3">
      <c r="A74" s="8" t="s">
        <v>304</v>
      </c>
      <c r="C74" s="8" t="s">
        <v>1695</v>
      </c>
    </row>
    <row r="75" spans="1:3" ht="30">
      <c r="A75" s="7" t="s">
        <v>305</v>
      </c>
      <c r="C75" s="7" t="s">
        <v>1696</v>
      </c>
    </row>
    <row r="76" spans="1:3">
      <c r="A76" s="8" t="s">
        <v>306</v>
      </c>
      <c r="C76" s="8" t="s">
        <v>1697</v>
      </c>
    </row>
    <row r="77" spans="1:3">
      <c r="A77" s="7" t="s">
        <v>307</v>
      </c>
      <c r="C77" s="7" t="s">
        <v>1698</v>
      </c>
    </row>
    <row r="78" spans="1:3">
      <c r="A78" s="8" t="s">
        <v>308</v>
      </c>
      <c r="C78" s="8" t="s">
        <v>1699</v>
      </c>
    </row>
    <row r="79" spans="1:3">
      <c r="A79" s="7" t="s">
        <v>309</v>
      </c>
      <c r="C79" s="7" t="s">
        <v>1700</v>
      </c>
    </row>
    <row r="80" spans="1:3" ht="30">
      <c r="A80" s="8" t="s">
        <v>310</v>
      </c>
      <c r="C80" s="8" t="s">
        <v>1701</v>
      </c>
    </row>
    <row r="81" spans="1:3">
      <c r="A81" s="7" t="s">
        <v>311</v>
      </c>
      <c r="C81" s="7" t="s">
        <v>1702</v>
      </c>
    </row>
    <row r="82" spans="1:3" ht="30">
      <c r="A82" s="8" t="s">
        <v>312</v>
      </c>
      <c r="C82" s="8" t="s">
        <v>1703</v>
      </c>
    </row>
    <row r="83" spans="1:3" ht="30">
      <c r="A83" s="7" t="s">
        <v>313</v>
      </c>
      <c r="C83" s="7" t="s">
        <v>1704</v>
      </c>
    </row>
    <row r="84" spans="1:3" ht="30">
      <c r="A84" s="8" t="s">
        <v>314</v>
      </c>
      <c r="C84" s="8" t="s">
        <v>1705</v>
      </c>
    </row>
    <row r="85" spans="1:3">
      <c r="A85" s="7" t="s">
        <v>315</v>
      </c>
      <c r="C85" s="7" t="s">
        <v>1706</v>
      </c>
    </row>
    <row r="86" spans="1:3">
      <c r="A86" s="8" t="s">
        <v>316</v>
      </c>
      <c r="C86" s="8" t="s">
        <v>1707</v>
      </c>
    </row>
    <row r="87" spans="1:3" ht="30">
      <c r="A87" s="7" t="s">
        <v>317</v>
      </c>
      <c r="C87" s="7" t="s">
        <v>1708</v>
      </c>
    </row>
    <row r="88" spans="1:3" ht="30">
      <c r="A88" s="8" t="s">
        <v>318</v>
      </c>
      <c r="C88" s="8" t="s">
        <v>1709</v>
      </c>
    </row>
    <row r="89" spans="1:3" ht="30">
      <c r="A89" s="7" t="s">
        <v>319</v>
      </c>
      <c r="C89" s="7" t="s">
        <v>1710</v>
      </c>
    </row>
    <row r="90" spans="1:3" ht="30">
      <c r="A90" s="8" t="s">
        <v>320</v>
      </c>
      <c r="C90" s="8" t="s">
        <v>1711</v>
      </c>
    </row>
    <row r="91" spans="1:3">
      <c r="A91" s="7" t="s">
        <v>321</v>
      </c>
      <c r="C91" s="7" t="s">
        <v>1712</v>
      </c>
    </row>
    <row r="92" spans="1:3" ht="30">
      <c r="A92" s="8" t="s">
        <v>322</v>
      </c>
      <c r="C92" s="8" t="s">
        <v>1713</v>
      </c>
    </row>
    <row r="93" spans="1:3">
      <c r="A93" s="7" t="s">
        <v>323</v>
      </c>
      <c r="C93" s="7" t="s">
        <v>1714</v>
      </c>
    </row>
    <row r="94" spans="1:3" ht="30">
      <c r="A94" s="8" t="s">
        <v>324</v>
      </c>
      <c r="C94" s="2" t="s">
        <v>1470</v>
      </c>
    </row>
    <row r="95" spans="1:3" ht="30">
      <c r="A95" s="7" t="s">
        <v>325</v>
      </c>
    </row>
    <row r="96" spans="1:3">
      <c r="A96" s="8" t="s">
        <v>326</v>
      </c>
    </row>
    <row r="97" spans="1:1">
      <c r="A97" s="7" t="s">
        <v>327</v>
      </c>
    </row>
    <row r="98" spans="1:1">
      <c r="A98" s="8" t="s">
        <v>328</v>
      </c>
    </row>
    <row r="99" spans="1:1">
      <c r="A99" s="7" t="s">
        <v>329</v>
      </c>
    </row>
    <row r="100" spans="1:1">
      <c r="A100" s="8" t="s">
        <v>330</v>
      </c>
    </row>
    <row r="101" spans="1:1">
      <c r="A101" s="7" t="s">
        <v>331</v>
      </c>
    </row>
    <row r="102" spans="1:1">
      <c r="A102" s="8" t="s">
        <v>332</v>
      </c>
    </row>
    <row r="103" spans="1:1" ht="30">
      <c r="A103" s="7" t="s">
        <v>333</v>
      </c>
    </row>
    <row r="104" spans="1:1" ht="30">
      <c r="A104" s="8" t="s">
        <v>334</v>
      </c>
    </row>
    <row r="105" spans="1:1" ht="30">
      <c r="A105" s="7" t="s">
        <v>335</v>
      </c>
    </row>
    <row r="106" spans="1:1">
      <c r="A106" s="8" t="s">
        <v>336</v>
      </c>
    </row>
    <row r="107" spans="1:1">
      <c r="A107" s="7" t="s">
        <v>337</v>
      </c>
    </row>
    <row r="108" spans="1:1" ht="30">
      <c r="A108" s="8" t="s">
        <v>338</v>
      </c>
    </row>
    <row r="109" spans="1:1" ht="30">
      <c r="A109" s="7" t="s">
        <v>339</v>
      </c>
    </row>
    <row r="110" spans="1:1" ht="30">
      <c r="A110" s="8" t="s">
        <v>340</v>
      </c>
    </row>
    <row r="111" spans="1:1" ht="30">
      <c r="A111" s="7" t="s">
        <v>341</v>
      </c>
    </row>
    <row r="112" spans="1:1">
      <c r="A112" s="8" t="s">
        <v>342</v>
      </c>
    </row>
    <row r="113" spans="1:1" ht="30">
      <c r="A113" s="7" t="s">
        <v>343</v>
      </c>
    </row>
    <row r="114" spans="1:1" ht="30">
      <c r="A114" s="8" t="s">
        <v>344</v>
      </c>
    </row>
    <row r="115" spans="1:1">
      <c r="A115" s="7" t="s">
        <v>345</v>
      </c>
    </row>
    <row r="116" spans="1:1">
      <c r="A116" s="8" t="s">
        <v>346</v>
      </c>
    </row>
    <row r="117" spans="1:1" ht="30">
      <c r="A117" s="7" t="s">
        <v>347</v>
      </c>
    </row>
    <row r="118" spans="1:1">
      <c r="A118" s="8" t="s">
        <v>348</v>
      </c>
    </row>
    <row r="119" spans="1:1">
      <c r="A119" s="7" t="s">
        <v>349</v>
      </c>
    </row>
    <row r="120" spans="1:1">
      <c r="A120" s="8" t="s">
        <v>350</v>
      </c>
    </row>
    <row r="121" spans="1:1">
      <c r="A121" s="7" t="s">
        <v>351</v>
      </c>
    </row>
    <row r="122" spans="1:1">
      <c r="A122" s="8" t="s">
        <v>352</v>
      </c>
    </row>
    <row r="123" spans="1:1">
      <c r="A123" s="7" t="s">
        <v>353</v>
      </c>
    </row>
    <row r="124" spans="1:1" ht="30">
      <c r="A124" s="8" t="s">
        <v>354</v>
      </c>
    </row>
    <row r="125" spans="1:1" ht="30">
      <c r="A125" s="7" t="s">
        <v>355</v>
      </c>
    </row>
    <row r="126" spans="1:1" ht="30">
      <c r="A126" s="8" t="s">
        <v>356</v>
      </c>
    </row>
    <row r="127" spans="1:1">
      <c r="A127" s="7" t="s">
        <v>357</v>
      </c>
    </row>
    <row r="128" spans="1:1">
      <c r="A128" s="8" t="s">
        <v>358</v>
      </c>
    </row>
    <row r="129" spans="1:1">
      <c r="A129" s="7" t="s">
        <v>359</v>
      </c>
    </row>
    <row r="130" spans="1:1">
      <c r="A130" s="8" t="s">
        <v>360</v>
      </c>
    </row>
    <row r="131" spans="1:1">
      <c r="A131" s="7" t="s">
        <v>361</v>
      </c>
    </row>
    <row r="132" spans="1:1" ht="30">
      <c r="A132" s="8" t="s">
        <v>362</v>
      </c>
    </row>
    <row r="133" spans="1:1" ht="30">
      <c r="A133" s="7" t="s">
        <v>363</v>
      </c>
    </row>
    <row r="134" spans="1:1">
      <c r="A134" s="8" t="s">
        <v>364</v>
      </c>
    </row>
    <row r="135" spans="1:1">
      <c r="A135" s="7" t="s">
        <v>365</v>
      </c>
    </row>
    <row r="136" spans="1:1">
      <c r="A136" s="8" t="s">
        <v>366</v>
      </c>
    </row>
    <row r="137" spans="1:1">
      <c r="A137" s="7" t="s">
        <v>367</v>
      </c>
    </row>
    <row r="138" spans="1:1">
      <c r="A138" s="8" t="s">
        <v>368</v>
      </c>
    </row>
    <row r="139" spans="1:1" ht="30">
      <c r="A139" s="7" t="s">
        <v>369</v>
      </c>
    </row>
    <row r="140" spans="1:1">
      <c r="A140" s="8" t="s">
        <v>370</v>
      </c>
    </row>
    <row r="141" spans="1:1">
      <c r="A141" s="7" t="s">
        <v>371</v>
      </c>
    </row>
    <row r="142" spans="1:1" ht="30">
      <c r="A142" s="8" t="s">
        <v>372</v>
      </c>
    </row>
    <row r="143" spans="1:1">
      <c r="A143" s="7" t="s">
        <v>373</v>
      </c>
    </row>
    <row r="144" spans="1:1">
      <c r="A144" s="8" t="s">
        <v>374</v>
      </c>
    </row>
    <row r="145" spans="1:1">
      <c r="A145" s="7" t="s">
        <v>375</v>
      </c>
    </row>
    <row r="146" spans="1:1">
      <c r="A146" s="8" t="s">
        <v>376</v>
      </c>
    </row>
    <row r="147" spans="1:1" ht="30">
      <c r="A147" s="7" t="s">
        <v>377</v>
      </c>
    </row>
    <row r="148" spans="1:1">
      <c r="A148" s="8" t="s">
        <v>378</v>
      </c>
    </row>
    <row r="149" spans="1:1">
      <c r="A149" s="7" t="s">
        <v>379</v>
      </c>
    </row>
    <row r="150" spans="1:1">
      <c r="A150" s="8" t="s">
        <v>380</v>
      </c>
    </row>
    <row r="151" spans="1:1">
      <c r="A151" s="7" t="s">
        <v>381</v>
      </c>
    </row>
    <row r="152" spans="1:1">
      <c r="A152" s="8" t="s">
        <v>382</v>
      </c>
    </row>
    <row r="153" spans="1:1">
      <c r="A153" s="7" t="s">
        <v>383</v>
      </c>
    </row>
    <row r="154" spans="1:1">
      <c r="A154" s="8" t="s">
        <v>384</v>
      </c>
    </row>
    <row r="155" spans="1:1">
      <c r="A155" s="7" t="s">
        <v>385</v>
      </c>
    </row>
    <row r="156" spans="1:1" ht="30">
      <c r="A156" s="8" t="s">
        <v>386</v>
      </c>
    </row>
    <row r="157" spans="1:1" ht="30">
      <c r="A157" s="7" t="s">
        <v>387</v>
      </c>
    </row>
    <row r="158" spans="1:1" ht="30">
      <c r="A158" s="8" t="s">
        <v>388</v>
      </c>
    </row>
    <row r="159" spans="1:1" ht="30">
      <c r="A159" s="7" t="s">
        <v>389</v>
      </c>
    </row>
    <row r="160" spans="1:1">
      <c r="A160" s="8" t="s">
        <v>390</v>
      </c>
    </row>
    <row r="161" spans="1:1">
      <c r="A161" s="7" t="s">
        <v>391</v>
      </c>
    </row>
    <row r="162" spans="1:1">
      <c r="A162" s="8" t="s">
        <v>392</v>
      </c>
    </row>
    <row r="163" spans="1:1">
      <c r="A163" s="7" t="s">
        <v>393</v>
      </c>
    </row>
    <row r="164" spans="1:1">
      <c r="A164" s="8" t="s">
        <v>394</v>
      </c>
    </row>
    <row r="165" spans="1:1">
      <c r="A165" s="7" t="s">
        <v>395</v>
      </c>
    </row>
    <row r="166" spans="1:1">
      <c r="A166" s="8" t="s">
        <v>396</v>
      </c>
    </row>
    <row r="167" spans="1:1">
      <c r="A167" s="7" t="s">
        <v>397</v>
      </c>
    </row>
    <row r="168" spans="1:1" ht="30">
      <c r="A168" s="8" t="s">
        <v>398</v>
      </c>
    </row>
    <row r="169" spans="1:1" ht="45">
      <c r="A169" s="7" t="s">
        <v>399</v>
      </c>
    </row>
    <row r="170" spans="1:1">
      <c r="A170" s="8" t="s">
        <v>400</v>
      </c>
    </row>
    <row r="171" spans="1:1">
      <c r="A171" s="7" t="s">
        <v>401</v>
      </c>
    </row>
    <row r="172" spans="1:1" ht="30">
      <c r="A172" s="8" t="s">
        <v>402</v>
      </c>
    </row>
    <row r="173" spans="1:1">
      <c r="A173" s="7" t="s">
        <v>403</v>
      </c>
    </row>
    <row r="174" spans="1:1" ht="30">
      <c r="A174" s="8" t="s">
        <v>404</v>
      </c>
    </row>
    <row r="175" spans="1:1">
      <c r="A175" s="7" t="s">
        <v>405</v>
      </c>
    </row>
    <row r="176" spans="1:1" ht="30">
      <c r="A176" s="8" t="s">
        <v>406</v>
      </c>
    </row>
    <row r="177" spans="1:1">
      <c r="A177" s="7" t="s">
        <v>407</v>
      </c>
    </row>
    <row r="178" spans="1:1">
      <c r="A178" s="8" t="s">
        <v>408</v>
      </c>
    </row>
    <row r="179" spans="1:1" ht="30">
      <c r="A179" s="7" t="s">
        <v>409</v>
      </c>
    </row>
    <row r="180" spans="1:1" ht="30">
      <c r="A180" s="8" t="s">
        <v>410</v>
      </c>
    </row>
    <row r="181" spans="1:1">
      <c r="A181" s="7" t="s">
        <v>411</v>
      </c>
    </row>
    <row r="182" spans="1:1">
      <c r="A182" s="8" t="s">
        <v>412</v>
      </c>
    </row>
    <row r="183" spans="1:1">
      <c r="A183" s="7" t="s">
        <v>413</v>
      </c>
    </row>
    <row r="184" spans="1:1">
      <c r="A184" s="8" t="s">
        <v>414</v>
      </c>
    </row>
    <row r="185" spans="1:1">
      <c r="A185" s="7" t="s">
        <v>415</v>
      </c>
    </row>
    <row r="186" spans="1:1" ht="30">
      <c r="A186" s="8" t="s">
        <v>416</v>
      </c>
    </row>
    <row r="187" spans="1:1">
      <c r="A187" s="7" t="s">
        <v>417</v>
      </c>
    </row>
    <row r="188" spans="1:1">
      <c r="A188" s="8" t="s">
        <v>418</v>
      </c>
    </row>
    <row r="189" spans="1:1">
      <c r="A189" s="7" t="s">
        <v>419</v>
      </c>
    </row>
    <row r="190" spans="1:1" ht="30">
      <c r="A190" s="8" t="s">
        <v>420</v>
      </c>
    </row>
    <row r="191" spans="1:1">
      <c r="A191" s="7" t="s">
        <v>421</v>
      </c>
    </row>
    <row r="192" spans="1:1">
      <c r="A192" s="8" t="s">
        <v>422</v>
      </c>
    </row>
    <row r="193" spans="1:1" ht="30">
      <c r="A193" s="7" t="s">
        <v>423</v>
      </c>
    </row>
    <row r="194" spans="1:1" ht="30">
      <c r="A194" s="8" t="s">
        <v>424</v>
      </c>
    </row>
    <row r="195" spans="1:1">
      <c r="A195" s="7" t="s">
        <v>425</v>
      </c>
    </row>
    <row r="196" spans="1:1" ht="30">
      <c r="A196" s="8" t="s">
        <v>426</v>
      </c>
    </row>
    <row r="197" spans="1:1" ht="30">
      <c r="A197" s="7" t="s">
        <v>427</v>
      </c>
    </row>
    <row r="198" spans="1:1" ht="30">
      <c r="A198" s="8" t="s">
        <v>428</v>
      </c>
    </row>
    <row r="199" spans="1:1" ht="30">
      <c r="A199" s="7" t="s">
        <v>429</v>
      </c>
    </row>
    <row r="200" spans="1:1" ht="30">
      <c r="A200" s="8" t="s">
        <v>430</v>
      </c>
    </row>
    <row r="201" spans="1:1">
      <c r="A201" s="7" t="s">
        <v>431</v>
      </c>
    </row>
    <row r="202" spans="1:1">
      <c r="A202" s="8" t="s">
        <v>432</v>
      </c>
    </row>
    <row r="203" spans="1:1">
      <c r="A203" s="7" t="s">
        <v>433</v>
      </c>
    </row>
    <row r="204" spans="1:1">
      <c r="A204" s="8" t="s">
        <v>434</v>
      </c>
    </row>
    <row r="205" spans="1:1" ht="30">
      <c r="A205" s="7" t="s">
        <v>435</v>
      </c>
    </row>
    <row r="206" spans="1:1">
      <c r="A206" s="8" t="s">
        <v>436</v>
      </c>
    </row>
    <row r="207" spans="1:1">
      <c r="A207" s="7" t="s">
        <v>437</v>
      </c>
    </row>
    <row r="208" spans="1:1" ht="30">
      <c r="A208" s="8" t="s">
        <v>438</v>
      </c>
    </row>
    <row r="209" spans="1:1" ht="30">
      <c r="A209" s="7" t="s">
        <v>439</v>
      </c>
    </row>
    <row r="210" spans="1:1">
      <c r="A210" s="8" t="s">
        <v>440</v>
      </c>
    </row>
    <row r="211" spans="1:1" ht="30">
      <c r="A211" s="7" t="s">
        <v>441</v>
      </c>
    </row>
    <row r="212" spans="1:1">
      <c r="A212" s="8" t="s">
        <v>442</v>
      </c>
    </row>
    <row r="213" spans="1:1" ht="30">
      <c r="A213" s="7" t="s">
        <v>443</v>
      </c>
    </row>
    <row r="214" spans="1:1">
      <c r="A214" s="8" t="s">
        <v>444</v>
      </c>
    </row>
    <row r="215" spans="1:1">
      <c r="A215" s="7" t="s">
        <v>445</v>
      </c>
    </row>
    <row r="216" spans="1:1">
      <c r="A216" s="8" t="s">
        <v>446</v>
      </c>
    </row>
    <row r="217" spans="1:1">
      <c r="A217" s="7" t="s">
        <v>447</v>
      </c>
    </row>
    <row r="218" spans="1:1">
      <c r="A218" s="8" t="s">
        <v>448</v>
      </c>
    </row>
    <row r="219" spans="1:1" ht="30">
      <c r="A219" s="7" t="s">
        <v>449</v>
      </c>
    </row>
    <row r="220" spans="1:1">
      <c r="A220" s="8" t="s">
        <v>450</v>
      </c>
    </row>
    <row r="221" spans="1:1">
      <c r="A221" s="7" t="s">
        <v>451</v>
      </c>
    </row>
    <row r="222" spans="1:1" ht="30">
      <c r="A222" s="8" t="s">
        <v>452</v>
      </c>
    </row>
    <row r="223" spans="1:1" ht="30">
      <c r="A223" s="7" t="s">
        <v>453</v>
      </c>
    </row>
    <row r="224" spans="1:1">
      <c r="A224" s="8" t="s">
        <v>454</v>
      </c>
    </row>
    <row r="225" spans="1:1">
      <c r="A225" s="7" t="s">
        <v>455</v>
      </c>
    </row>
    <row r="226" spans="1:1" ht="30">
      <c r="A226" s="8" t="s">
        <v>456</v>
      </c>
    </row>
    <row r="227" spans="1:1">
      <c r="A227" s="7" t="s">
        <v>457</v>
      </c>
    </row>
    <row r="228" spans="1:1">
      <c r="A228" s="8" t="s">
        <v>458</v>
      </c>
    </row>
    <row r="229" spans="1:1">
      <c r="A229" s="7" t="s">
        <v>459</v>
      </c>
    </row>
    <row r="230" spans="1:1">
      <c r="A230" s="8" t="s">
        <v>460</v>
      </c>
    </row>
    <row r="231" spans="1:1">
      <c r="A231" s="7" t="s">
        <v>461</v>
      </c>
    </row>
    <row r="232" spans="1:1">
      <c r="A232" s="8" t="s">
        <v>462</v>
      </c>
    </row>
    <row r="233" spans="1:1">
      <c r="A233" s="7" t="s">
        <v>463</v>
      </c>
    </row>
    <row r="234" spans="1:1">
      <c r="A234" s="8" t="s">
        <v>464</v>
      </c>
    </row>
    <row r="235" spans="1:1" ht="30">
      <c r="A235" s="7" t="s">
        <v>465</v>
      </c>
    </row>
    <row r="236" spans="1:1">
      <c r="A236" s="8" t="s">
        <v>466</v>
      </c>
    </row>
    <row r="237" spans="1:1">
      <c r="A237" s="7" t="s">
        <v>467</v>
      </c>
    </row>
    <row r="238" spans="1:1" ht="30">
      <c r="A238" s="8" t="s">
        <v>468</v>
      </c>
    </row>
    <row r="239" spans="1:1" ht="30">
      <c r="A239" s="7" t="s">
        <v>469</v>
      </c>
    </row>
    <row r="240" spans="1:1" ht="30">
      <c r="A240" s="8" t="s">
        <v>470</v>
      </c>
    </row>
    <row r="241" spans="1:1">
      <c r="A241" s="7" t="s">
        <v>471</v>
      </c>
    </row>
    <row r="242" spans="1:1">
      <c r="A242" s="8" t="s">
        <v>472</v>
      </c>
    </row>
    <row r="243" spans="1:1">
      <c r="A243" s="7" t="s">
        <v>473</v>
      </c>
    </row>
    <row r="244" spans="1:1">
      <c r="A244" s="8" t="s">
        <v>474</v>
      </c>
    </row>
    <row r="245" spans="1:1">
      <c r="A245" s="7" t="s">
        <v>475</v>
      </c>
    </row>
    <row r="246" spans="1:1">
      <c r="A246" s="8" t="s">
        <v>476</v>
      </c>
    </row>
    <row r="247" spans="1:1">
      <c r="A247" s="7" t="s">
        <v>477</v>
      </c>
    </row>
    <row r="248" spans="1:1">
      <c r="A248" s="8" t="s">
        <v>478</v>
      </c>
    </row>
    <row r="249" spans="1:1">
      <c r="A249" s="7" t="s">
        <v>479</v>
      </c>
    </row>
    <row r="250" spans="1:1">
      <c r="A250" s="8" t="s">
        <v>480</v>
      </c>
    </row>
    <row r="251" spans="1:1">
      <c r="A251" s="7" t="s">
        <v>481</v>
      </c>
    </row>
    <row r="252" spans="1:1">
      <c r="A252" s="8" t="s">
        <v>482</v>
      </c>
    </row>
    <row r="253" spans="1:1">
      <c r="A253" s="7" t="s">
        <v>483</v>
      </c>
    </row>
    <row r="254" spans="1:1">
      <c r="A254" s="8" t="s">
        <v>484</v>
      </c>
    </row>
    <row r="255" spans="1:1">
      <c r="A255" s="7" t="s">
        <v>485</v>
      </c>
    </row>
    <row r="256" spans="1:1" ht="30">
      <c r="A256" s="8" t="s">
        <v>486</v>
      </c>
    </row>
    <row r="257" spans="1:1">
      <c r="A257" s="7" t="s">
        <v>487</v>
      </c>
    </row>
    <row r="258" spans="1:1">
      <c r="A258" s="8" t="s">
        <v>488</v>
      </c>
    </row>
    <row r="259" spans="1:1">
      <c r="A259" s="7" t="s">
        <v>489</v>
      </c>
    </row>
    <row r="260" spans="1:1" ht="30">
      <c r="A260" s="8" t="s">
        <v>490</v>
      </c>
    </row>
    <row r="261" spans="1:1" ht="30">
      <c r="A261" s="7" t="s">
        <v>491</v>
      </c>
    </row>
    <row r="262" spans="1:1">
      <c r="A262" s="8" t="s">
        <v>492</v>
      </c>
    </row>
    <row r="263" spans="1:1" ht="30">
      <c r="A263" s="7" t="s">
        <v>493</v>
      </c>
    </row>
    <row r="264" spans="1:1">
      <c r="A264" s="8" t="s">
        <v>494</v>
      </c>
    </row>
    <row r="265" spans="1:1">
      <c r="A265" s="7" t="s">
        <v>495</v>
      </c>
    </row>
    <row r="266" spans="1:1">
      <c r="A266" s="8" t="s">
        <v>496</v>
      </c>
    </row>
    <row r="267" spans="1:1">
      <c r="A267" s="7" t="s">
        <v>497</v>
      </c>
    </row>
    <row r="268" spans="1:1">
      <c r="A268" s="8" t="s">
        <v>498</v>
      </c>
    </row>
    <row r="269" spans="1:1">
      <c r="A269" s="7" t="s">
        <v>499</v>
      </c>
    </row>
    <row r="270" spans="1:1">
      <c r="A270" s="8" t="s">
        <v>500</v>
      </c>
    </row>
    <row r="271" spans="1:1">
      <c r="A271" s="7" t="s">
        <v>501</v>
      </c>
    </row>
    <row r="272" spans="1:1">
      <c r="A272" s="8" t="s">
        <v>502</v>
      </c>
    </row>
    <row r="273" spans="1:1" ht="30">
      <c r="A273" s="7" t="s">
        <v>503</v>
      </c>
    </row>
    <row r="274" spans="1:1">
      <c r="A274" s="8" t="s">
        <v>504</v>
      </c>
    </row>
    <row r="275" spans="1:1">
      <c r="A275" s="7" t="s">
        <v>505</v>
      </c>
    </row>
    <row r="276" spans="1:1">
      <c r="A276" s="8" t="s">
        <v>506</v>
      </c>
    </row>
    <row r="277" spans="1:1">
      <c r="A277" s="7" t="s">
        <v>507</v>
      </c>
    </row>
    <row r="278" spans="1:1" ht="30">
      <c r="A278" s="8" t="s">
        <v>508</v>
      </c>
    </row>
    <row r="279" spans="1:1" ht="30">
      <c r="A279" s="7" t="s">
        <v>509</v>
      </c>
    </row>
    <row r="280" spans="1:1">
      <c r="A280" s="8" t="s">
        <v>510</v>
      </c>
    </row>
    <row r="281" spans="1:1" ht="30">
      <c r="A281" s="7" t="s">
        <v>511</v>
      </c>
    </row>
    <row r="282" spans="1:1" ht="30">
      <c r="A282" s="8" t="s">
        <v>512</v>
      </c>
    </row>
    <row r="283" spans="1:1" ht="30">
      <c r="A283" s="7" t="s">
        <v>513</v>
      </c>
    </row>
    <row r="284" spans="1:1" ht="30">
      <c r="A284" s="8" t="s">
        <v>514</v>
      </c>
    </row>
    <row r="285" spans="1:1" ht="30">
      <c r="A285" s="7" t="s">
        <v>515</v>
      </c>
    </row>
    <row r="286" spans="1:1">
      <c r="A286" s="8" t="s">
        <v>516</v>
      </c>
    </row>
    <row r="287" spans="1:1">
      <c r="A287" s="7" t="s">
        <v>517</v>
      </c>
    </row>
    <row r="288" spans="1:1" ht="30">
      <c r="A288" s="8" t="s">
        <v>518</v>
      </c>
    </row>
    <row r="289" spans="1:1">
      <c r="A289" s="7" t="s">
        <v>519</v>
      </c>
    </row>
    <row r="290" spans="1:1">
      <c r="A290" s="8" t="s">
        <v>520</v>
      </c>
    </row>
    <row r="291" spans="1:1" ht="30">
      <c r="A291" s="7" t="s">
        <v>521</v>
      </c>
    </row>
    <row r="292" spans="1:1" ht="30">
      <c r="A292" s="8" t="s">
        <v>522</v>
      </c>
    </row>
    <row r="293" spans="1:1">
      <c r="A293" s="7" t="s">
        <v>523</v>
      </c>
    </row>
    <row r="294" spans="1:1" ht="30">
      <c r="A294" s="8" t="s">
        <v>524</v>
      </c>
    </row>
    <row r="295" spans="1:1" ht="30">
      <c r="A295" s="7" t="s">
        <v>525</v>
      </c>
    </row>
    <row r="296" spans="1:1">
      <c r="A296" s="8" t="s">
        <v>526</v>
      </c>
    </row>
    <row r="297" spans="1:1">
      <c r="A297" s="7" t="s">
        <v>527</v>
      </c>
    </row>
    <row r="298" spans="1:1" ht="30">
      <c r="A298" s="8" t="s">
        <v>528</v>
      </c>
    </row>
    <row r="299" spans="1:1">
      <c r="A299" s="7" t="s">
        <v>529</v>
      </c>
    </row>
    <row r="300" spans="1:1">
      <c r="A300" s="8" t="s">
        <v>530</v>
      </c>
    </row>
    <row r="301" spans="1:1" ht="30">
      <c r="A301" s="7" t="s">
        <v>531</v>
      </c>
    </row>
    <row r="302" spans="1:1">
      <c r="A302" s="8" t="s">
        <v>532</v>
      </c>
    </row>
    <row r="303" spans="1:1" ht="30">
      <c r="A303" s="7" t="s">
        <v>533</v>
      </c>
    </row>
    <row r="304" spans="1:1" ht="30">
      <c r="A304" s="8" t="s">
        <v>534</v>
      </c>
    </row>
    <row r="305" spans="1:1">
      <c r="A305" s="7" t="s">
        <v>535</v>
      </c>
    </row>
    <row r="306" spans="1:1">
      <c r="A306" s="8" t="s">
        <v>536</v>
      </c>
    </row>
    <row r="307" spans="1:1">
      <c r="A307" s="7" t="s">
        <v>537</v>
      </c>
    </row>
    <row r="308" spans="1:1">
      <c r="A308" s="8" t="s">
        <v>538</v>
      </c>
    </row>
    <row r="309" spans="1:1" ht="30">
      <c r="A309" s="7" t="s">
        <v>539</v>
      </c>
    </row>
    <row r="310" spans="1:1" ht="30">
      <c r="A310" s="8" t="s">
        <v>540</v>
      </c>
    </row>
    <row r="311" spans="1:1" ht="30">
      <c r="A311" s="7" t="s">
        <v>541</v>
      </c>
    </row>
    <row r="312" spans="1:1">
      <c r="A312" s="8" t="s">
        <v>542</v>
      </c>
    </row>
    <row r="313" spans="1:1" ht="30">
      <c r="A313" s="7" t="s">
        <v>543</v>
      </c>
    </row>
    <row r="314" spans="1:1" ht="30">
      <c r="A314" s="8" t="s">
        <v>544</v>
      </c>
    </row>
    <row r="315" spans="1:1" ht="30">
      <c r="A315" s="7" t="s">
        <v>545</v>
      </c>
    </row>
    <row r="316" spans="1:1">
      <c r="A316" s="8" t="s">
        <v>546</v>
      </c>
    </row>
    <row r="317" spans="1:1">
      <c r="A317" s="7" t="s">
        <v>547</v>
      </c>
    </row>
    <row r="318" spans="1:1" ht="30">
      <c r="A318" s="8" t="s">
        <v>548</v>
      </c>
    </row>
    <row r="319" spans="1:1" ht="30">
      <c r="A319" s="7" t="s">
        <v>549</v>
      </c>
    </row>
    <row r="320" spans="1:1" ht="30">
      <c r="A320" s="8" t="s">
        <v>550</v>
      </c>
    </row>
    <row r="321" spans="1:1" ht="30">
      <c r="A321" s="7" t="s">
        <v>551</v>
      </c>
    </row>
    <row r="322" spans="1:1" ht="30">
      <c r="A322" s="8" t="s">
        <v>552</v>
      </c>
    </row>
    <row r="323" spans="1:1">
      <c r="A323" s="7" t="s">
        <v>553</v>
      </c>
    </row>
    <row r="324" spans="1:1">
      <c r="A324" s="8" t="s">
        <v>554</v>
      </c>
    </row>
    <row r="325" spans="1:1" ht="30">
      <c r="A325" s="7" t="s">
        <v>555</v>
      </c>
    </row>
    <row r="326" spans="1:1" ht="30">
      <c r="A326" s="8" t="s">
        <v>556</v>
      </c>
    </row>
    <row r="327" spans="1:1">
      <c r="A327" s="7" t="s">
        <v>557</v>
      </c>
    </row>
    <row r="328" spans="1:1">
      <c r="A328" s="8" t="s">
        <v>558</v>
      </c>
    </row>
    <row r="329" spans="1:1">
      <c r="A329" s="7" t="s">
        <v>559</v>
      </c>
    </row>
    <row r="330" spans="1:1" ht="30">
      <c r="A330" s="8" t="s">
        <v>560</v>
      </c>
    </row>
    <row r="331" spans="1:1">
      <c r="A331" s="7" t="s">
        <v>561</v>
      </c>
    </row>
    <row r="332" spans="1:1">
      <c r="A332" s="8" t="s">
        <v>562</v>
      </c>
    </row>
    <row r="333" spans="1:1">
      <c r="A333" s="7" t="s">
        <v>563</v>
      </c>
    </row>
    <row r="334" spans="1:1">
      <c r="A334" s="8" t="s">
        <v>564</v>
      </c>
    </row>
    <row r="335" spans="1:1">
      <c r="A335" s="7" t="s">
        <v>565</v>
      </c>
    </row>
    <row r="336" spans="1:1">
      <c r="A336" s="8" t="s">
        <v>566</v>
      </c>
    </row>
    <row r="337" spans="1:1">
      <c r="A337" s="7" t="s">
        <v>567</v>
      </c>
    </row>
    <row r="338" spans="1:1">
      <c r="A338" s="8" t="s">
        <v>568</v>
      </c>
    </row>
    <row r="339" spans="1:1">
      <c r="A339" s="7" t="s">
        <v>569</v>
      </c>
    </row>
    <row r="340" spans="1:1">
      <c r="A340" s="8" t="s">
        <v>570</v>
      </c>
    </row>
    <row r="341" spans="1:1" ht="30">
      <c r="A341" s="7" t="s">
        <v>571</v>
      </c>
    </row>
    <row r="342" spans="1:1">
      <c r="A342" s="8" t="s">
        <v>572</v>
      </c>
    </row>
    <row r="343" spans="1:1" ht="30">
      <c r="A343" s="7" t="s">
        <v>573</v>
      </c>
    </row>
    <row r="344" spans="1:1">
      <c r="A344" s="8" t="s">
        <v>574</v>
      </c>
    </row>
    <row r="345" spans="1:1">
      <c r="A345" s="7" t="s">
        <v>575</v>
      </c>
    </row>
    <row r="346" spans="1:1" ht="30">
      <c r="A346" s="8" t="s">
        <v>576</v>
      </c>
    </row>
    <row r="347" spans="1:1">
      <c r="A347" s="7" t="s">
        <v>577</v>
      </c>
    </row>
    <row r="348" spans="1:1">
      <c r="A348" s="8" t="s">
        <v>578</v>
      </c>
    </row>
    <row r="349" spans="1:1" ht="30">
      <c r="A349" s="7" t="s">
        <v>579</v>
      </c>
    </row>
    <row r="350" spans="1:1" ht="30">
      <c r="A350" s="8" t="s">
        <v>580</v>
      </c>
    </row>
    <row r="351" spans="1:1" ht="30">
      <c r="A351" s="7" t="s">
        <v>581</v>
      </c>
    </row>
    <row r="352" spans="1:1" ht="30">
      <c r="A352" s="8" t="s">
        <v>582</v>
      </c>
    </row>
    <row r="353" spans="1:1">
      <c r="A353" s="7" t="s">
        <v>583</v>
      </c>
    </row>
    <row r="354" spans="1:1">
      <c r="A354" s="8" t="s">
        <v>584</v>
      </c>
    </row>
    <row r="355" spans="1:1">
      <c r="A355" s="7" t="s">
        <v>585</v>
      </c>
    </row>
    <row r="356" spans="1:1">
      <c r="A356" s="8" t="s">
        <v>586</v>
      </c>
    </row>
    <row r="357" spans="1:1">
      <c r="A357" s="7" t="s">
        <v>587</v>
      </c>
    </row>
    <row r="358" spans="1:1">
      <c r="A358" s="8" t="s">
        <v>588</v>
      </c>
    </row>
    <row r="359" spans="1:1">
      <c r="A359" s="7" t="s">
        <v>589</v>
      </c>
    </row>
    <row r="360" spans="1:1" ht="30">
      <c r="A360" s="8" t="s">
        <v>590</v>
      </c>
    </row>
    <row r="361" spans="1:1">
      <c r="A361" s="7" t="s">
        <v>591</v>
      </c>
    </row>
    <row r="362" spans="1:1">
      <c r="A362" s="8" t="s">
        <v>592</v>
      </c>
    </row>
    <row r="363" spans="1:1">
      <c r="A363" s="7" t="s">
        <v>593</v>
      </c>
    </row>
    <row r="364" spans="1:1">
      <c r="A364" s="8" t="s">
        <v>594</v>
      </c>
    </row>
    <row r="365" spans="1:1">
      <c r="A365" s="7" t="s">
        <v>595</v>
      </c>
    </row>
    <row r="366" spans="1:1" ht="30">
      <c r="A366" s="8" t="s">
        <v>596</v>
      </c>
    </row>
    <row r="367" spans="1:1">
      <c r="A367" s="7" t="s">
        <v>597</v>
      </c>
    </row>
    <row r="368" spans="1:1">
      <c r="A368" s="8" t="s">
        <v>598</v>
      </c>
    </row>
    <row r="369" spans="1:1" ht="45">
      <c r="A369" s="7" t="s">
        <v>599</v>
      </c>
    </row>
    <row r="370" spans="1:1" ht="30">
      <c r="A370" s="8" t="s">
        <v>600</v>
      </c>
    </row>
    <row r="371" spans="1:1" ht="30">
      <c r="A371" s="7" t="s">
        <v>601</v>
      </c>
    </row>
    <row r="372" spans="1:1">
      <c r="A372" s="8" t="s">
        <v>602</v>
      </c>
    </row>
    <row r="373" spans="1:1" ht="30">
      <c r="A373" s="7" t="s">
        <v>603</v>
      </c>
    </row>
    <row r="374" spans="1:1">
      <c r="A374" s="8" t="s">
        <v>604</v>
      </c>
    </row>
    <row r="375" spans="1:1" ht="30">
      <c r="A375" s="7" t="s">
        <v>605</v>
      </c>
    </row>
    <row r="376" spans="1:1" ht="30">
      <c r="A376" s="8" t="s">
        <v>606</v>
      </c>
    </row>
    <row r="377" spans="1:1">
      <c r="A377" s="7" t="s">
        <v>607</v>
      </c>
    </row>
    <row r="378" spans="1:1" ht="30">
      <c r="A378" s="8" t="s">
        <v>608</v>
      </c>
    </row>
    <row r="379" spans="1:1">
      <c r="A379" s="7" t="s">
        <v>609</v>
      </c>
    </row>
    <row r="380" spans="1:1">
      <c r="A380" s="8" t="s">
        <v>610</v>
      </c>
    </row>
    <row r="381" spans="1:1" ht="30">
      <c r="A381" s="7" t="s">
        <v>611</v>
      </c>
    </row>
    <row r="382" spans="1:1">
      <c r="A382" s="8" t="s">
        <v>612</v>
      </c>
    </row>
    <row r="383" spans="1:1" ht="30">
      <c r="A383" s="7" t="s">
        <v>613</v>
      </c>
    </row>
    <row r="384" spans="1:1">
      <c r="A384" s="8" t="s">
        <v>614</v>
      </c>
    </row>
    <row r="385" spans="1:1">
      <c r="A385" s="7" t="s">
        <v>615</v>
      </c>
    </row>
    <row r="386" spans="1:1">
      <c r="A386" s="8" t="s">
        <v>616</v>
      </c>
    </row>
    <row r="387" spans="1:1">
      <c r="A387" s="7" t="s">
        <v>617</v>
      </c>
    </row>
    <row r="388" spans="1:1">
      <c r="A388" s="8" t="s">
        <v>618</v>
      </c>
    </row>
    <row r="389" spans="1:1" ht="30">
      <c r="A389" s="7" t="s">
        <v>619</v>
      </c>
    </row>
    <row r="390" spans="1:1">
      <c r="A390" s="8" t="s">
        <v>620</v>
      </c>
    </row>
    <row r="391" spans="1:1" ht="30">
      <c r="A391" s="7" t="s">
        <v>621</v>
      </c>
    </row>
    <row r="392" spans="1:1" ht="30">
      <c r="A392" s="8" t="s">
        <v>622</v>
      </c>
    </row>
    <row r="393" spans="1:1" ht="30">
      <c r="A393" s="7" t="s">
        <v>623</v>
      </c>
    </row>
    <row r="394" spans="1:1" ht="30">
      <c r="A394" s="8" t="s">
        <v>624</v>
      </c>
    </row>
    <row r="395" spans="1:1" ht="30">
      <c r="A395" s="7" t="s">
        <v>625</v>
      </c>
    </row>
    <row r="396" spans="1:1" ht="30">
      <c r="A396" s="8" t="s">
        <v>626</v>
      </c>
    </row>
    <row r="397" spans="1:1" ht="45">
      <c r="A397" s="7" t="s">
        <v>627</v>
      </c>
    </row>
    <row r="398" spans="1:1" ht="45">
      <c r="A398" s="8" t="s">
        <v>628</v>
      </c>
    </row>
    <row r="399" spans="1:1" ht="30">
      <c r="A399" s="7" t="s">
        <v>629</v>
      </c>
    </row>
    <row r="400" spans="1:1" ht="30">
      <c r="A400" s="8" t="s">
        <v>630</v>
      </c>
    </row>
    <row r="401" spans="1:1" ht="30">
      <c r="A401" s="7" t="s">
        <v>631</v>
      </c>
    </row>
    <row r="402" spans="1:1" ht="45">
      <c r="A402" s="8" t="s">
        <v>632</v>
      </c>
    </row>
    <row r="403" spans="1:1" ht="45">
      <c r="A403" s="7" t="s">
        <v>633</v>
      </c>
    </row>
    <row r="404" spans="1:1" ht="30">
      <c r="A404" s="8" t="s">
        <v>634</v>
      </c>
    </row>
    <row r="405" spans="1:1" ht="30">
      <c r="A405" s="7" t="s">
        <v>635</v>
      </c>
    </row>
    <row r="406" spans="1:1" ht="30">
      <c r="A406" s="8" t="s">
        <v>636</v>
      </c>
    </row>
    <row r="407" spans="1:1" ht="30">
      <c r="A407" s="7" t="s">
        <v>637</v>
      </c>
    </row>
    <row r="408" spans="1:1">
      <c r="A408" s="8" t="s">
        <v>638</v>
      </c>
    </row>
    <row r="409" spans="1:1">
      <c r="A409" s="7" t="s">
        <v>639</v>
      </c>
    </row>
    <row r="410" spans="1:1">
      <c r="A410" s="8" t="s">
        <v>640</v>
      </c>
    </row>
    <row r="411" spans="1:1">
      <c r="A411" s="7" t="s">
        <v>641</v>
      </c>
    </row>
    <row r="412" spans="1:1">
      <c r="A412" s="8" t="s">
        <v>642</v>
      </c>
    </row>
    <row r="413" spans="1:1" ht="30">
      <c r="A413" s="7" t="s">
        <v>643</v>
      </c>
    </row>
    <row r="414" spans="1:1">
      <c r="A414" s="8" t="s">
        <v>644</v>
      </c>
    </row>
    <row r="415" spans="1:1">
      <c r="A415" s="7" t="s">
        <v>645</v>
      </c>
    </row>
    <row r="416" spans="1:1">
      <c r="A416" s="8" t="s">
        <v>646</v>
      </c>
    </row>
    <row r="417" spans="1:1" ht="30">
      <c r="A417" s="7" t="s">
        <v>647</v>
      </c>
    </row>
    <row r="418" spans="1:1">
      <c r="A418" s="8" t="s">
        <v>648</v>
      </c>
    </row>
    <row r="419" spans="1:1" ht="30">
      <c r="A419" s="7" t="s">
        <v>649</v>
      </c>
    </row>
    <row r="420" spans="1:1" ht="30">
      <c r="A420" s="8" t="s">
        <v>650</v>
      </c>
    </row>
    <row r="421" spans="1:1">
      <c r="A421" s="7" t="s">
        <v>651</v>
      </c>
    </row>
    <row r="422" spans="1:1">
      <c r="A422" s="8" t="s">
        <v>652</v>
      </c>
    </row>
    <row r="423" spans="1:1" ht="30">
      <c r="A423" s="7" t="s">
        <v>653</v>
      </c>
    </row>
    <row r="424" spans="1:1" ht="30">
      <c r="A424" s="8" t="s">
        <v>654</v>
      </c>
    </row>
    <row r="425" spans="1:1">
      <c r="A425" s="7" t="s">
        <v>655</v>
      </c>
    </row>
    <row r="426" spans="1:1" ht="30">
      <c r="A426" s="8" t="s">
        <v>656</v>
      </c>
    </row>
    <row r="427" spans="1:1" ht="30">
      <c r="A427" s="7" t="s">
        <v>657</v>
      </c>
    </row>
    <row r="428" spans="1:1">
      <c r="A428" s="8" t="s">
        <v>658</v>
      </c>
    </row>
    <row r="429" spans="1:1" ht="30">
      <c r="A429" s="7" t="s">
        <v>659</v>
      </c>
    </row>
    <row r="430" spans="1:1" ht="30">
      <c r="A430" s="8" t="s">
        <v>660</v>
      </c>
    </row>
    <row r="431" spans="1:1" ht="30">
      <c r="A431" s="7" t="s">
        <v>661</v>
      </c>
    </row>
    <row r="432" spans="1:1" ht="30">
      <c r="A432" s="8" t="s">
        <v>662</v>
      </c>
    </row>
    <row r="433" spans="1:1">
      <c r="A433" s="7" t="s">
        <v>663</v>
      </c>
    </row>
    <row r="434" spans="1:1" ht="30">
      <c r="A434" s="8" t="s">
        <v>664</v>
      </c>
    </row>
    <row r="435" spans="1:1" ht="30">
      <c r="A435" s="7" t="s">
        <v>665</v>
      </c>
    </row>
    <row r="436" spans="1:1">
      <c r="A436" s="8" t="s">
        <v>666</v>
      </c>
    </row>
    <row r="437" spans="1:1" ht="30">
      <c r="A437" s="7" t="s">
        <v>667</v>
      </c>
    </row>
    <row r="438" spans="1:1">
      <c r="A438" s="8" t="s">
        <v>668</v>
      </c>
    </row>
    <row r="439" spans="1:1">
      <c r="A439" s="7" t="s">
        <v>669</v>
      </c>
    </row>
    <row r="440" spans="1:1">
      <c r="A440" s="8" t="s">
        <v>670</v>
      </c>
    </row>
    <row r="441" spans="1:1" ht="30">
      <c r="A441" s="7" t="s">
        <v>671</v>
      </c>
    </row>
    <row r="442" spans="1:1" ht="30">
      <c r="A442" s="8" t="s">
        <v>672</v>
      </c>
    </row>
    <row r="443" spans="1:1">
      <c r="A443" s="7" t="s">
        <v>673</v>
      </c>
    </row>
    <row r="444" spans="1:1">
      <c r="A444" s="8" t="s">
        <v>674</v>
      </c>
    </row>
    <row r="445" spans="1:1">
      <c r="A445" s="7" t="s">
        <v>675</v>
      </c>
    </row>
    <row r="446" spans="1:1">
      <c r="A446" s="8" t="s">
        <v>676</v>
      </c>
    </row>
    <row r="447" spans="1:1" ht="45">
      <c r="A447" s="7" t="s">
        <v>677</v>
      </c>
    </row>
    <row r="448" spans="1:1" ht="30">
      <c r="A448" s="8" t="s">
        <v>678</v>
      </c>
    </row>
    <row r="449" spans="1:1" ht="30">
      <c r="A449" s="7" t="s">
        <v>679</v>
      </c>
    </row>
    <row r="450" spans="1:1" ht="30">
      <c r="A450" s="8" t="s">
        <v>680</v>
      </c>
    </row>
    <row r="451" spans="1:1" ht="30">
      <c r="A451" s="7" t="s">
        <v>681</v>
      </c>
    </row>
    <row r="452" spans="1:1" ht="45">
      <c r="A452" s="8" t="s">
        <v>682</v>
      </c>
    </row>
    <row r="453" spans="1:1" ht="30">
      <c r="A453" s="7" t="s">
        <v>683</v>
      </c>
    </row>
    <row r="454" spans="1:1" ht="30">
      <c r="A454" s="8" t="s">
        <v>684</v>
      </c>
    </row>
    <row r="455" spans="1:1" ht="30">
      <c r="A455" s="7" t="s">
        <v>685</v>
      </c>
    </row>
    <row r="456" spans="1:1" ht="30">
      <c r="A456" s="8" t="s">
        <v>686</v>
      </c>
    </row>
    <row r="457" spans="1:1" ht="45">
      <c r="A457" s="7" t="s">
        <v>687</v>
      </c>
    </row>
    <row r="458" spans="1:1" ht="30">
      <c r="A458" s="8" t="s">
        <v>688</v>
      </c>
    </row>
    <row r="459" spans="1:1" ht="30">
      <c r="A459" s="7" t="s">
        <v>689</v>
      </c>
    </row>
    <row r="460" spans="1:1" ht="30">
      <c r="A460" s="8" t="s">
        <v>690</v>
      </c>
    </row>
    <row r="461" spans="1:1" ht="30">
      <c r="A461" s="7" t="s">
        <v>691</v>
      </c>
    </row>
    <row r="462" spans="1:1" ht="45">
      <c r="A462" s="8" t="s">
        <v>692</v>
      </c>
    </row>
    <row r="463" spans="1:1" ht="30">
      <c r="A463" s="7" t="s">
        <v>693</v>
      </c>
    </row>
    <row r="464" spans="1:1" ht="45">
      <c r="A464" s="8" t="s">
        <v>694</v>
      </c>
    </row>
    <row r="465" spans="1:1" ht="30">
      <c r="A465" s="7" t="s">
        <v>695</v>
      </c>
    </row>
    <row r="466" spans="1:1" ht="30">
      <c r="A466" s="8" t="s">
        <v>696</v>
      </c>
    </row>
    <row r="467" spans="1:1" ht="30">
      <c r="A467" s="7" t="s">
        <v>697</v>
      </c>
    </row>
    <row r="468" spans="1:1" ht="30">
      <c r="A468" s="8" t="s">
        <v>698</v>
      </c>
    </row>
    <row r="469" spans="1:1" ht="30">
      <c r="A469" s="7" t="s">
        <v>699</v>
      </c>
    </row>
    <row r="470" spans="1:1" ht="30">
      <c r="A470" s="8" t="s">
        <v>700</v>
      </c>
    </row>
    <row r="471" spans="1:1" ht="30">
      <c r="A471" s="7" t="s">
        <v>701</v>
      </c>
    </row>
    <row r="472" spans="1:1" ht="30">
      <c r="A472" s="8" t="s">
        <v>702</v>
      </c>
    </row>
    <row r="473" spans="1:1" ht="30">
      <c r="A473" s="7" t="s">
        <v>703</v>
      </c>
    </row>
    <row r="474" spans="1:1" ht="30">
      <c r="A474" s="8" t="s">
        <v>704</v>
      </c>
    </row>
    <row r="475" spans="1:1" ht="45">
      <c r="A475" s="7" t="s">
        <v>705</v>
      </c>
    </row>
    <row r="476" spans="1:1" ht="30">
      <c r="A476" s="8" t="s">
        <v>706</v>
      </c>
    </row>
    <row r="477" spans="1:1" ht="30">
      <c r="A477" s="7" t="s">
        <v>707</v>
      </c>
    </row>
    <row r="478" spans="1:1" ht="30">
      <c r="A478" s="8" t="s">
        <v>708</v>
      </c>
    </row>
    <row r="479" spans="1:1" ht="30">
      <c r="A479" s="7" t="s">
        <v>709</v>
      </c>
    </row>
    <row r="480" spans="1:1" ht="30">
      <c r="A480" s="8" t="s">
        <v>710</v>
      </c>
    </row>
    <row r="481" spans="1:1" ht="30">
      <c r="A481" s="7" t="s">
        <v>711</v>
      </c>
    </row>
    <row r="482" spans="1:1" ht="30">
      <c r="A482" s="8" t="s">
        <v>712</v>
      </c>
    </row>
    <row r="483" spans="1:1" ht="30">
      <c r="A483" s="7" t="s">
        <v>713</v>
      </c>
    </row>
    <row r="484" spans="1:1">
      <c r="A484" s="8" t="s">
        <v>714</v>
      </c>
    </row>
    <row r="485" spans="1:1">
      <c r="A485" s="7" t="s">
        <v>715</v>
      </c>
    </row>
    <row r="486" spans="1:1">
      <c r="A486" s="8" t="s">
        <v>716</v>
      </c>
    </row>
    <row r="487" spans="1:1">
      <c r="A487" s="7" t="s">
        <v>717</v>
      </c>
    </row>
    <row r="488" spans="1:1" ht="30">
      <c r="A488" s="8" t="s">
        <v>718</v>
      </c>
    </row>
    <row r="489" spans="1:1">
      <c r="A489" s="7" t="s">
        <v>719</v>
      </c>
    </row>
    <row r="490" spans="1:1">
      <c r="A490" s="8" t="s">
        <v>720</v>
      </c>
    </row>
    <row r="491" spans="1:1">
      <c r="A491" s="7" t="s">
        <v>721</v>
      </c>
    </row>
    <row r="492" spans="1:1">
      <c r="A492" s="8" t="s">
        <v>722</v>
      </c>
    </row>
    <row r="493" spans="1:1">
      <c r="A493" s="7" t="s">
        <v>723</v>
      </c>
    </row>
    <row r="494" spans="1:1">
      <c r="A494" s="8" t="s">
        <v>724</v>
      </c>
    </row>
    <row r="495" spans="1:1">
      <c r="A495" s="7" t="s">
        <v>725</v>
      </c>
    </row>
    <row r="496" spans="1:1">
      <c r="A496" s="8" t="s">
        <v>726</v>
      </c>
    </row>
    <row r="497" spans="1:1">
      <c r="A497" s="7" t="s">
        <v>727</v>
      </c>
    </row>
    <row r="498" spans="1:1">
      <c r="A498" s="8" t="s">
        <v>728</v>
      </c>
    </row>
    <row r="499" spans="1:1">
      <c r="A499" s="7" t="s">
        <v>729</v>
      </c>
    </row>
    <row r="500" spans="1:1">
      <c r="A500" s="8" t="s">
        <v>730</v>
      </c>
    </row>
    <row r="501" spans="1:1" ht="30">
      <c r="A501" s="7" t="s">
        <v>731</v>
      </c>
    </row>
    <row r="502" spans="1:1">
      <c r="A502" s="8" t="s">
        <v>732</v>
      </c>
    </row>
    <row r="503" spans="1:1">
      <c r="A503" s="7" t="s">
        <v>733</v>
      </c>
    </row>
    <row r="504" spans="1:1" ht="30">
      <c r="A504" s="8" t="s">
        <v>734</v>
      </c>
    </row>
    <row r="505" spans="1:1">
      <c r="A505" s="7" t="s">
        <v>735</v>
      </c>
    </row>
    <row r="506" spans="1:1">
      <c r="A506" s="8" t="s">
        <v>736</v>
      </c>
    </row>
    <row r="507" spans="1:1">
      <c r="A507" s="7" t="s">
        <v>737</v>
      </c>
    </row>
    <row r="508" spans="1:1" ht="30">
      <c r="A508" s="8" t="s">
        <v>738</v>
      </c>
    </row>
    <row r="509" spans="1:1">
      <c r="A509" s="7" t="s">
        <v>739</v>
      </c>
    </row>
    <row r="510" spans="1:1">
      <c r="A510" s="8" t="s">
        <v>740</v>
      </c>
    </row>
    <row r="511" spans="1:1">
      <c r="A511" s="7" t="s">
        <v>741</v>
      </c>
    </row>
    <row r="512" spans="1:1" ht="30">
      <c r="A512" s="8" t="s">
        <v>742</v>
      </c>
    </row>
    <row r="513" spans="1:1">
      <c r="A513" s="7" t="s">
        <v>743</v>
      </c>
    </row>
    <row r="514" spans="1:1">
      <c r="A514" s="8" t="s">
        <v>744</v>
      </c>
    </row>
    <row r="515" spans="1:1" ht="30">
      <c r="A515" s="7" t="s">
        <v>745</v>
      </c>
    </row>
    <row r="516" spans="1:1" ht="30">
      <c r="A516" s="8" t="s">
        <v>746</v>
      </c>
    </row>
    <row r="517" spans="1:1">
      <c r="A517" s="7" t="s">
        <v>747</v>
      </c>
    </row>
    <row r="518" spans="1:1">
      <c r="A518" s="8" t="s">
        <v>748</v>
      </c>
    </row>
    <row r="519" spans="1:1">
      <c r="A519" s="7" t="s">
        <v>749</v>
      </c>
    </row>
    <row r="520" spans="1:1" ht="30">
      <c r="A520" s="8" t="s">
        <v>750</v>
      </c>
    </row>
    <row r="521" spans="1:1">
      <c r="A521" s="7" t="s">
        <v>751</v>
      </c>
    </row>
    <row r="522" spans="1:1">
      <c r="A522" s="8" t="s">
        <v>752</v>
      </c>
    </row>
    <row r="523" spans="1:1">
      <c r="A523" s="7" t="s">
        <v>753</v>
      </c>
    </row>
    <row r="524" spans="1:1" ht="30">
      <c r="A524" s="8" t="s">
        <v>754</v>
      </c>
    </row>
    <row r="525" spans="1:1">
      <c r="A525" s="7" t="s">
        <v>755</v>
      </c>
    </row>
    <row r="526" spans="1:1">
      <c r="A526" s="8" t="s">
        <v>756</v>
      </c>
    </row>
    <row r="527" spans="1:1">
      <c r="A527" s="7" t="s">
        <v>757</v>
      </c>
    </row>
    <row r="528" spans="1:1">
      <c r="A528" s="8" t="s">
        <v>758</v>
      </c>
    </row>
    <row r="529" spans="1:1" ht="30">
      <c r="A529" s="7" t="s">
        <v>759</v>
      </c>
    </row>
    <row r="530" spans="1:1" ht="30">
      <c r="A530" s="8" t="s">
        <v>760</v>
      </c>
    </row>
    <row r="531" spans="1:1" ht="30">
      <c r="A531" s="7" t="s">
        <v>761</v>
      </c>
    </row>
    <row r="532" spans="1:1" ht="30">
      <c r="A532" s="8" t="s">
        <v>762</v>
      </c>
    </row>
    <row r="533" spans="1:1">
      <c r="A533" s="7" t="s">
        <v>763</v>
      </c>
    </row>
    <row r="534" spans="1:1" ht="30">
      <c r="A534" s="8" t="s">
        <v>764</v>
      </c>
    </row>
    <row r="535" spans="1:1">
      <c r="A535" s="7" t="s">
        <v>765</v>
      </c>
    </row>
    <row r="536" spans="1:1" ht="30">
      <c r="A536" s="8" t="s">
        <v>766</v>
      </c>
    </row>
    <row r="537" spans="1:1">
      <c r="A537" s="7" t="s">
        <v>767</v>
      </c>
    </row>
    <row r="538" spans="1:1" ht="30">
      <c r="A538" s="8" t="s">
        <v>768</v>
      </c>
    </row>
    <row r="539" spans="1:1">
      <c r="A539" s="7" t="s">
        <v>769</v>
      </c>
    </row>
    <row r="540" spans="1:1">
      <c r="A540" s="8" t="s">
        <v>770</v>
      </c>
    </row>
    <row r="541" spans="1:1">
      <c r="A541" s="7" t="s">
        <v>771</v>
      </c>
    </row>
    <row r="542" spans="1:1" ht="30">
      <c r="A542" s="8" t="s">
        <v>772</v>
      </c>
    </row>
    <row r="543" spans="1:1" ht="30">
      <c r="A543" s="7" t="s">
        <v>773</v>
      </c>
    </row>
    <row r="544" spans="1:1" ht="30">
      <c r="A544" s="8" t="s">
        <v>774</v>
      </c>
    </row>
    <row r="545" spans="1:1" ht="30">
      <c r="A545" s="7" t="s">
        <v>775</v>
      </c>
    </row>
    <row r="546" spans="1:1">
      <c r="A546" s="8" t="s">
        <v>776</v>
      </c>
    </row>
    <row r="547" spans="1:1">
      <c r="A547" s="7" t="s">
        <v>777</v>
      </c>
    </row>
    <row r="548" spans="1:1" ht="30">
      <c r="A548" s="8" t="s">
        <v>778</v>
      </c>
    </row>
    <row r="549" spans="1:1">
      <c r="A549" s="7" t="s">
        <v>779</v>
      </c>
    </row>
    <row r="550" spans="1:1">
      <c r="A550" s="8" t="s">
        <v>780</v>
      </c>
    </row>
    <row r="551" spans="1:1">
      <c r="A551" s="7" t="s">
        <v>781</v>
      </c>
    </row>
    <row r="552" spans="1:1" ht="30">
      <c r="A552" s="8" t="s">
        <v>782</v>
      </c>
    </row>
    <row r="553" spans="1:1">
      <c r="A553" s="7" t="s">
        <v>783</v>
      </c>
    </row>
    <row r="554" spans="1:1">
      <c r="A554" s="8" t="s">
        <v>784</v>
      </c>
    </row>
    <row r="555" spans="1:1" ht="45">
      <c r="A555" s="7" t="s">
        <v>785</v>
      </c>
    </row>
    <row r="556" spans="1:1">
      <c r="A556" s="8" t="s">
        <v>786</v>
      </c>
    </row>
    <row r="557" spans="1:1" ht="30">
      <c r="A557" s="7" t="s">
        <v>787</v>
      </c>
    </row>
    <row r="558" spans="1:1">
      <c r="A558" s="8" t="s">
        <v>788</v>
      </c>
    </row>
    <row r="559" spans="1:1">
      <c r="A559" s="7" t="s">
        <v>789</v>
      </c>
    </row>
    <row r="560" spans="1:1">
      <c r="A560" s="8" t="s">
        <v>790</v>
      </c>
    </row>
    <row r="561" spans="1:1" ht="30">
      <c r="A561" s="7" t="s">
        <v>791</v>
      </c>
    </row>
    <row r="562" spans="1:1" ht="30">
      <c r="A562" s="8" t="s">
        <v>792</v>
      </c>
    </row>
    <row r="563" spans="1:1" ht="30">
      <c r="A563" s="7" t="s">
        <v>793</v>
      </c>
    </row>
    <row r="564" spans="1:1">
      <c r="A564" s="8" t="s">
        <v>794</v>
      </c>
    </row>
    <row r="565" spans="1:1" ht="30">
      <c r="A565" s="7" t="s">
        <v>795</v>
      </c>
    </row>
    <row r="566" spans="1:1">
      <c r="A566" s="8" t="s">
        <v>796</v>
      </c>
    </row>
    <row r="567" spans="1:1">
      <c r="A567" s="7" t="s">
        <v>797</v>
      </c>
    </row>
    <row r="568" spans="1:1" ht="30">
      <c r="A568" s="8" t="s">
        <v>798</v>
      </c>
    </row>
    <row r="569" spans="1:1">
      <c r="A569" s="7" t="s">
        <v>799</v>
      </c>
    </row>
    <row r="570" spans="1:1">
      <c r="A570" s="8" t="s">
        <v>800</v>
      </c>
    </row>
    <row r="571" spans="1:1">
      <c r="A571" s="7" t="s">
        <v>801</v>
      </c>
    </row>
    <row r="572" spans="1:1" ht="30">
      <c r="A572" s="8" t="s">
        <v>802</v>
      </c>
    </row>
    <row r="573" spans="1:1" ht="30">
      <c r="A573" s="7" t="s">
        <v>803</v>
      </c>
    </row>
    <row r="574" spans="1:1">
      <c r="A574" s="8" t="s">
        <v>804</v>
      </c>
    </row>
    <row r="575" spans="1:1" ht="30">
      <c r="A575" s="7" t="s">
        <v>805</v>
      </c>
    </row>
    <row r="576" spans="1:1">
      <c r="A576" s="8" t="s">
        <v>806</v>
      </c>
    </row>
    <row r="577" spans="1:1" ht="30">
      <c r="A577" s="7" t="s">
        <v>807</v>
      </c>
    </row>
    <row r="578" spans="1:1">
      <c r="A578" s="8" t="s">
        <v>808</v>
      </c>
    </row>
    <row r="579" spans="1:1">
      <c r="A579" s="7" t="s">
        <v>809</v>
      </c>
    </row>
    <row r="580" spans="1:1" ht="30">
      <c r="A580" s="8" t="s">
        <v>810</v>
      </c>
    </row>
    <row r="581" spans="1:1" ht="30">
      <c r="A581" s="7" t="s">
        <v>811</v>
      </c>
    </row>
    <row r="582" spans="1:1" ht="30">
      <c r="A582" s="8" t="s">
        <v>812</v>
      </c>
    </row>
    <row r="583" spans="1:1">
      <c r="A583" s="7" t="s">
        <v>813</v>
      </c>
    </row>
    <row r="584" spans="1:1" ht="30">
      <c r="A584" s="8" t="s">
        <v>814</v>
      </c>
    </row>
    <row r="585" spans="1:1" ht="30">
      <c r="A585" s="7" t="s">
        <v>815</v>
      </c>
    </row>
    <row r="586" spans="1:1" ht="30">
      <c r="A586" s="8" t="s">
        <v>816</v>
      </c>
    </row>
    <row r="587" spans="1:1" ht="30">
      <c r="A587" s="7" t="s">
        <v>817</v>
      </c>
    </row>
    <row r="588" spans="1:1">
      <c r="A588" s="8" t="s">
        <v>818</v>
      </c>
    </row>
    <row r="589" spans="1:1">
      <c r="A589" s="7" t="s">
        <v>819</v>
      </c>
    </row>
    <row r="590" spans="1:1">
      <c r="A590" s="8" t="s">
        <v>820</v>
      </c>
    </row>
    <row r="591" spans="1:1">
      <c r="A591" s="7" t="s">
        <v>821</v>
      </c>
    </row>
    <row r="592" spans="1:1" ht="30">
      <c r="A592" s="8" t="s">
        <v>822</v>
      </c>
    </row>
    <row r="593" spans="1:1">
      <c r="A593" s="7" t="s">
        <v>823</v>
      </c>
    </row>
    <row r="594" spans="1:1" ht="30">
      <c r="A594" s="8" t="s">
        <v>824</v>
      </c>
    </row>
    <row r="595" spans="1:1" ht="30">
      <c r="A595" s="7" t="s">
        <v>825</v>
      </c>
    </row>
    <row r="596" spans="1:1" ht="30">
      <c r="A596" s="8" t="s">
        <v>826</v>
      </c>
    </row>
    <row r="597" spans="1:1">
      <c r="A597" s="7" t="s">
        <v>827</v>
      </c>
    </row>
    <row r="598" spans="1:1" ht="30">
      <c r="A598" s="8" t="s">
        <v>828</v>
      </c>
    </row>
    <row r="599" spans="1:1">
      <c r="A599" s="7" t="s">
        <v>829</v>
      </c>
    </row>
    <row r="600" spans="1:1">
      <c r="A600" s="8" t="s">
        <v>830</v>
      </c>
    </row>
    <row r="601" spans="1:1" ht="30">
      <c r="A601" s="7" t="s">
        <v>831</v>
      </c>
    </row>
    <row r="602" spans="1:1">
      <c r="A602" s="8" t="s">
        <v>832</v>
      </c>
    </row>
    <row r="603" spans="1:1">
      <c r="A603" s="7" t="s">
        <v>833</v>
      </c>
    </row>
    <row r="604" spans="1:1" ht="30">
      <c r="A604" s="8" t="s">
        <v>834</v>
      </c>
    </row>
    <row r="605" spans="1:1" ht="30">
      <c r="A605" s="7" t="s">
        <v>835</v>
      </c>
    </row>
    <row r="606" spans="1:1" ht="30">
      <c r="A606" s="8" t="s">
        <v>836</v>
      </c>
    </row>
    <row r="607" spans="1:1">
      <c r="A607" s="7" t="s">
        <v>837</v>
      </c>
    </row>
    <row r="608" spans="1:1" ht="30">
      <c r="A608" s="8" t="s">
        <v>838</v>
      </c>
    </row>
    <row r="609" spans="1:1">
      <c r="A609" s="7" t="s">
        <v>839</v>
      </c>
    </row>
    <row r="610" spans="1:1">
      <c r="A610" s="8" t="s">
        <v>840</v>
      </c>
    </row>
    <row r="611" spans="1:1">
      <c r="A611" s="7" t="s">
        <v>841</v>
      </c>
    </row>
    <row r="612" spans="1:1" ht="30">
      <c r="A612" s="8" t="s">
        <v>842</v>
      </c>
    </row>
    <row r="613" spans="1:1">
      <c r="A613" s="7" t="s">
        <v>843</v>
      </c>
    </row>
    <row r="614" spans="1:1" ht="30">
      <c r="A614" s="8" t="s">
        <v>844</v>
      </c>
    </row>
    <row r="615" spans="1:1" ht="30">
      <c r="A615" s="7" t="s">
        <v>845</v>
      </c>
    </row>
    <row r="616" spans="1:1" ht="30">
      <c r="A616" s="8" t="s">
        <v>846</v>
      </c>
    </row>
    <row r="617" spans="1:1">
      <c r="A617" s="7" t="s">
        <v>847</v>
      </c>
    </row>
    <row r="618" spans="1:1" ht="30">
      <c r="A618" s="8" t="s">
        <v>848</v>
      </c>
    </row>
    <row r="619" spans="1:1" ht="30">
      <c r="A619" s="7" t="s">
        <v>849</v>
      </c>
    </row>
    <row r="620" spans="1:1" ht="30">
      <c r="A620" s="8" t="s">
        <v>850</v>
      </c>
    </row>
    <row r="621" spans="1:1">
      <c r="A621" s="7" t="s">
        <v>851</v>
      </c>
    </row>
    <row r="622" spans="1:1" ht="30">
      <c r="A622" s="8" t="s">
        <v>852</v>
      </c>
    </row>
    <row r="623" spans="1:1" ht="30">
      <c r="A623" s="7" t="s">
        <v>853</v>
      </c>
    </row>
    <row r="624" spans="1:1" ht="45">
      <c r="A624" s="8" t="s">
        <v>854</v>
      </c>
    </row>
    <row r="625" spans="1:1">
      <c r="A625" s="7" t="s">
        <v>855</v>
      </c>
    </row>
    <row r="626" spans="1:1" ht="30">
      <c r="A626" s="8" t="s">
        <v>856</v>
      </c>
    </row>
    <row r="627" spans="1:1" ht="30">
      <c r="A627" s="7" t="s">
        <v>857</v>
      </c>
    </row>
    <row r="628" spans="1:1">
      <c r="A628" s="8" t="s">
        <v>858</v>
      </c>
    </row>
    <row r="629" spans="1:1" ht="30">
      <c r="A629" s="7" t="s">
        <v>859</v>
      </c>
    </row>
    <row r="630" spans="1:1" ht="30">
      <c r="A630" s="8" t="s">
        <v>860</v>
      </c>
    </row>
    <row r="631" spans="1:1" ht="45">
      <c r="A631" s="7" t="s">
        <v>861</v>
      </c>
    </row>
    <row r="632" spans="1:1">
      <c r="A632" s="8" t="s">
        <v>862</v>
      </c>
    </row>
    <row r="633" spans="1:1">
      <c r="A633" s="7" t="s">
        <v>863</v>
      </c>
    </row>
    <row r="634" spans="1:1">
      <c r="A634" s="8" t="s">
        <v>864</v>
      </c>
    </row>
    <row r="635" spans="1:1">
      <c r="A635" s="7" t="s">
        <v>865</v>
      </c>
    </row>
    <row r="636" spans="1:1" ht="30">
      <c r="A636" s="8" t="s">
        <v>866</v>
      </c>
    </row>
    <row r="637" spans="1:1">
      <c r="A637" s="7" t="s">
        <v>867</v>
      </c>
    </row>
    <row r="638" spans="1:1">
      <c r="A638" s="8" t="s">
        <v>868</v>
      </c>
    </row>
    <row r="639" spans="1:1">
      <c r="A639" s="7" t="s">
        <v>869</v>
      </c>
    </row>
    <row r="640" spans="1:1">
      <c r="A640" s="8" t="s">
        <v>870</v>
      </c>
    </row>
    <row r="641" spans="1:1">
      <c r="A641" s="7" t="s">
        <v>871</v>
      </c>
    </row>
    <row r="642" spans="1:1">
      <c r="A642" s="8" t="s">
        <v>872</v>
      </c>
    </row>
    <row r="643" spans="1:1">
      <c r="A643" s="7" t="s">
        <v>873</v>
      </c>
    </row>
    <row r="644" spans="1:1">
      <c r="A644" s="8" t="s">
        <v>874</v>
      </c>
    </row>
    <row r="645" spans="1:1">
      <c r="A645" s="7" t="s">
        <v>875</v>
      </c>
    </row>
    <row r="646" spans="1:1">
      <c r="A646" s="8" t="s">
        <v>876</v>
      </c>
    </row>
    <row r="647" spans="1:1">
      <c r="A647" s="7" t="s">
        <v>877</v>
      </c>
    </row>
    <row r="648" spans="1:1">
      <c r="A648" s="8" t="s">
        <v>878</v>
      </c>
    </row>
    <row r="649" spans="1:1">
      <c r="A649" s="7" t="s">
        <v>879</v>
      </c>
    </row>
    <row r="650" spans="1:1">
      <c r="A650" s="8" t="s">
        <v>880</v>
      </c>
    </row>
    <row r="651" spans="1:1" ht="30">
      <c r="A651" s="7" t="s">
        <v>881</v>
      </c>
    </row>
    <row r="652" spans="1:1">
      <c r="A652" s="8" t="s">
        <v>882</v>
      </c>
    </row>
    <row r="653" spans="1:1" ht="30">
      <c r="A653" s="7" t="s">
        <v>883</v>
      </c>
    </row>
    <row r="654" spans="1:1">
      <c r="A654" s="8" t="s">
        <v>884</v>
      </c>
    </row>
    <row r="655" spans="1:1" ht="30">
      <c r="A655" s="7" t="s">
        <v>885</v>
      </c>
    </row>
    <row r="656" spans="1:1">
      <c r="A656" s="8" t="s">
        <v>886</v>
      </c>
    </row>
    <row r="657" spans="1:1">
      <c r="A657" s="7" t="s">
        <v>887</v>
      </c>
    </row>
    <row r="658" spans="1:1">
      <c r="A658" s="8" t="s">
        <v>888</v>
      </c>
    </row>
    <row r="659" spans="1:1">
      <c r="A659" s="7" t="s">
        <v>889</v>
      </c>
    </row>
    <row r="660" spans="1:1">
      <c r="A660" s="8" t="s">
        <v>890</v>
      </c>
    </row>
    <row r="661" spans="1:1">
      <c r="A661" s="7" t="s">
        <v>891</v>
      </c>
    </row>
    <row r="662" spans="1:1">
      <c r="A662" s="8" t="s">
        <v>892</v>
      </c>
    </row>
    <row r="663" spans="1:1">
      <c r="A663" s="7" t="s">
        <v>893</v>
      </c>
    </row>
    <row r="664" spans="1:1">
      <c r="A664" s="8" t="s">
        <v>894</v>
      </c>
    </row>
    <row r="665" spans="1:1" ht="30">
      <c r="A665" s="7" t="s">
        <v>895</v>
      </c>
    </row>
    <row r="666" spans="1:1" ht="30">
      <c r="A666" s="8" t="s">
        <v>896</v>
      </c>
    </row>
    <row r="667" spans="1:1" ht="30">
      <c r="A667" s="7" t="s">
        <v>897</v>
      </c>
    </row>
    <row r="668" spans="1:1" ht="30">
      <c r="A668" s="8" t="s">
        <v>898</v>
      </c>
    </row>
    <row r="669" spans="1:1">
      <c r="A669" s="7" t="s">
        <v>899</v>
      </c>
    </row>
    <row r="670" spans="1:1" ht="30">
      <c r="A670" s="8" t="s">
        <v>900</v>
      </c>
    </row>
    <row r="671" spans="1:1">
      <c r="A671" s="7" t="s">
        <v>901</v>
      </c>
    </row>
    <row r="672" spans="1:1" ht="30">
      <c r="A672" s="8" t="s">
        <v>902</v>
      </c>
    </row>
    <row r="673" spans="1:1" ht="30">
      <c r="A673" s="7" t="s">
        <v>903</v>
      </c>
    </row>
    <row r="674" spans="1:1" ht="30">
      <c r="A674" s="8" t="s">
        <v>904</v>
      </c>
    </row>
    <row r="675" spans="1:1">
      <c r="A675" s="7" t="s">
        <v>905</v>
      </c>
    </row>
    <row r="676" spans="1:1">
      <c r="A676" s="8" t="s">
        <v>906</v>
      </c>
    </row>
    <row r="677" spans="1:1">
      <c r="A677" s="7" t="s">
        <v>907</v>
      </c>
    </row>
    <row r="678" spans="1:1">
      <c r="A678" s="8" t="s">
        <v>908</v>
      </c>
    </row>
    <row r="679" spans="1:1">
      <c r="A679" s="7" t="s">
        <v>909</v>
      </c>
    </row>
    <row r="680" spans="1:1" ht="30">
      <c r="A680" s="8" t="s">
        <v>910</v>
      </c>
    </row>
    <row r="681" spans="1:1" ht="30">
      <c r="A681" s="7" t="s">
        <v>911</v>
      </c>
    </row>
    <row r="682" spans="1:1" ht="30">
      <c r="A682" s="8" t="s">
        <v>912</v>
      </c>
    </row>
    <row r="683" spans="1:1">
      <c r="A683" s="7" t="s">
        <v>913</v>
      </c>
    </row>
    <row r="684" spans="1:1">
      <c r="A684" s="8" t="s">
        <v>914</v>
      </c>
    </row>
    <row r="685" spans="1:1" ht="30">
      <c r="A685" s="7" t="s">
        <v>915</v>
      </c>
    </row>
    <row r="686" spans="1:1">
      <c r="A686" s="8" t="s">
        <v>916</v>
      </c>
    </row>
    <row r="687" spans="1:1">
      <c r="A687" s="7" t="s">
        <v>917</v>
      </c>
    </row>
    <row r="688" spans="1:1">
      <c r="A688" s="8" t="s">
        <v>918</v>
      </c>
    </row>
    <row r="689" spans="1:1">
      <c r="A689" s="7" t="s">
        <v>919</v>
      </c>
    </row>
    <row r="690" spans="1:1">
      <c r="A690" s="8" t="s">
        <v>920</v>
      </c>
    </row>
    <row r="691" spans="1:1">
      <c r="A691" s="7" t="s">
        <v>921</v>
      </c>
    </row>
    <row r="692" spans="1:1">
      <c r="A692" s="8" t="s">
        <v>922</v>
      </c>
    </row>
    <row r="693" spans="1:1">
      <c r="A693" s="7" t="s">
        <v>923</v>
      </c>
    </row>
    <row r="694" spans="1:1" ht="30">
      <c r="A694" s="8" t="s">
        <v>924</v>
      </c>
    </row>
    <row r="695" spans="1:1" ht="30">
      <c r="A695" s="7" t="s">
        <v>925</v>
      </c>
    </row>
    <row r="696" spans="1:1">
      <c r="A696" s="8" t="s">
        <v>926</v>
      </c>
    </row>
    <row r="697" spans="1:1" ht="30">
      <c r="A697" s="7" t="s">
        <v>927</v>
      </c>
    </row>
    <row r="698" spans="1:1" ht="30">
      <c r="A698" s="8" t="s">
        <v>928</v>
      </c>
    </row>
    <row r="699" spans="1:1">
      <c r="A699" s="7" t="s">
        <v>929</v>
      </c>
    </row>
    <row r="700" spans="1:1">
      <c r="A700" s="8" t="s">
        <v>930</v>
      </c>
    </row>
    <row r="701" spans="1:1">
      <c r="A701" s="7" t="s">
        <v>931</v>
      </c>
    </row>
    <row r="702" spans="1:1" ht="30">
      <c r="A702" s="8" t="s">
        <v>932</v>
      </c>
    </row>
    <row r="703" spans="1:1" ht="30">
      <c r="A703" s="7" t="s">
        <v>933</v>
      </c>
    </row>
    <row r="704" spans="1:1">
      <c r="A704" s="8" t="s">
        <v>934</v>
      </c>
    </row>
    <row r="705" spans="1:1">
      <c r="A705" s="7" t="s">
        <v>935</v>
      </c>
    </row>
    <row r="706" spans="1:1" ht="30">
      <c r="A706" s="8" t="s">
        <v>936</v>
      </c>
    </row>
    <row r="707" spans="1:1" ht="30">
      <c r="A707" s="7" t="s">
        <v>937</v>
      </c>
    </row>
    <row r="708" spans="1:1" ht="30">
      <c r="A708" s="8" t="s">
        <v>938</v>
      </c>
    </row>
    <row r="709" spans="1:1" ht="30">
      <c r="A709" s="7" t="s">
        <v>939</v>
      </c>
    </row>
    <row r="710" spans="1:1" ht="30">
      <c r="A710" s="8" t="s">
        <v>940</v>
      </c>
    </row>
    <row r="711" spans="1:1">
      <c r="A711" s="4" t="s">
        <v>941</v>
      </c>
    </row>
    <row r="713" spans="1:1">
      <c r="A713" s="6" t="s">
        <v>1340</v>
      </c>
    </row>
    <row r="714" spans="1:1">
      <c r="A714" s="7" t="s">
        <v>1918</v>
      </c>
    </row>
    <row r="715" spans="1:1">
      <c r="A715" s="8" t="s">
        <v>1917</v>
      </c>
    </row>
    <row r="716" spans="1:1" ht="30">
      <c r="A716" s="7" t="s">
        <v>1919</v>
      </c>
    </row>
    <row r="717" spans="1:1">
      <c r="A717" s="8" t="s">
        <v>1916</v>
      </c>
    </row>
    <row r="718" spans="1:1">
      <c r="A718" s="4" t="s">
        <v>1915</v>
      </c>
    </row>
    <row r="719" spans="1:1">
      <c r="A719" s="1" t="s">
        <v>1914</v>
      </c>
    </row>
    <row r="721" spans="1:2">
      <c r="A721" s="13" t="s">
        <v>1355</v>
      </c>
      <c r="B721" t="s">
        <v>2107</v>
      </c>
    </row>
    <row r="722" spans="1:2" ht="30">
      <c r="A722" s="14" t="s">
        <v>1343</v>
      </c>
      <c r="B722" t="s">
        <v>1352</v>
      </c>
    </row>
    <row r="723" spans="1:2" ht="30">
      <c r="A723" s="15" t="s">
        <v>1344</v>
      </c>
      <c r="B723" t="s">
        <v>1353</v>
      </c>
    </row>
    <row r="724" spans="1:2" ht="30">
      <c r="A724" s="14" t="s">
        <v>1345</v>
      </c>
      <c r="B724" t="s">
        <v>1354</v>
      </c>
    </row>
    <row r="725" spans="1:2" ht="30">
      <c r="A725" s="15" t="s">
        <v>1346</v>
      </c>
      <c r="B725" t="s">
        <v>2048</v>
      </c>
    </row>
    <row r="726" spans="1:2" ht="30">
      <c r="A726" s="14" t="s">
        <v>1347</v>
      </c>
      <c r="B726" t="s">
        <v>1351</v>
      </c>
    </row>
    <row r="727" spans="1:2" ht="45">
      <c r="A727" s="15" t="s">
        <v>1348</v>
      </c>
      <c r="B727" t="s">
        <v>2099</v>
      </c>
    </row>
    <row r="728" spans="1:2" ht="30">
      <c r="A728" s="14" t="s">
        <v>1349</v>
      </c>
      <c r="B728" t="s">
        <v>1348</v>
      </c>
    </row>
    <row r="729" spans="1:2" ht="45">
      <c r="A729" s="15" t="s">
        <v>1350</v>
      </c>
      <c r="B729" t="s">
        <v>2100</v>
      </c>
    </row>
    <row r="730" spans="1:2" ht="30">
      <c r="A730" s="14" t="s">
        <v>1351</v>
      </c>
      <c r="B730" t="s">
        <v>2101</v>
      </c>
    </row>
    <row r="731" spans="1:2" ht="30">
      <c r="A731" s="15" t="s">
        <v>1352</v>
      </c>
      <c r="B731" t="s">
        <v>2102</v>
      </c>
    </row>
    <row r="732" spans="1:2" ht="30">
      <c r="A732" s="14" t="s">
        <v>1353</v>
      </c>
      <c r="B732" t="s">
        <v>2103</v>
      </c>
    </row>
    <row r="733" spans="1:2" ht="30">
      <c r="A733" s="15" t="s">
        <v>1354</v>
      </c>
      <c r="B733" t="s">
        <v>2104</v>
      </c>
    </row>
    <row r="734" spans="1:2" ht="30">
      <c r="A734" s="14" t="s">
        <v>2048</v>
      </c>
      <c r="B734" t="s">
        <v>2105</v>
      </c>
    </row>
    <row r="735" spans="1:2">
      <c r="A735" s="12" t="s">
        <v>1470</v>
      </c>
      <c r="B735" t="s">
        <v>1347</v>
      </c>
    </row>
    <row r="736" spans="1:2">
      <c r="B736" t="s">
        <v>2106</v>
      </c>
    </row>
    <row r="737" spans="1:2">
      <c r="A737" s="6" t="s">
        <v>1358</v>
      </c>
      <c r="B737" t="s">
        <v>1470</v>
      </c>
    </row>
    <row r="738" spans="1:2" ht="30">
      <c r="A738" s="7" t="s">
        <v>1399</v>
      </c>
    </row>
    <row r="739" spans="1:2">
      <c r="A739" s="8" t="s">
        <v>1400</v>
      </c>
    </row>
    <row r="740" spans="1:2">
      <c r="A740" s="7" t="s">
        <v>1401</v>
      </c>
    </row>
    <row r="741" spans="1:2">
      <c r="A741" s="8" t="s">
        <v>1402</v>
      </c>
    </row>
    <row r="742" spans="1:2" ht="30">
      <c r="A742" s="7" t="s">
        <v>1403</v>
      </c>
    </row>
    <row r="743" spans="1:2">
      <c r="A743" s="8" t="s">
        <v>1404</v>
      </c>
    </row>
    <row r="744" spans="1:2">
      <c r="A744" s="7" t="s">
        <v>1405</v>
      </c>
    </row>
    <row r="745" spans="1:2">
      <c r="A745" s="8" t="s">
        <v>1406</v>
      </c>
    </row>
    <row r="746" spans="1:2">
      <c r="A746" s="4" t="s">
        <v>1407</v>
      </c>
    </row>
    <row r="748" spans="1:2">
      <c r="A748" s="6" t="s">
        <v>1365</v>
      </c>
    </row>
    <row r="749" spans="1:2" ht="45">
      <c r="A749" s="7" t="s">
        <v>1408</v>
      </c>
    </row>
    <row r="750" spans="1:2" ht="30">
      <c r="A750" s="8" t="s">
        <v>1409</v>
      </c>
    </row>
    <row r="751" spans="1:2" ht="30">
      <c r="A751" s="7" t="s">
        <v>1410</v>
      </c>
    </row>
    <row r="752" spans="1:2" ht="30">
      <c r="A752" s="8" t="s">
        <v>1411</v>
      </c>
    </row>
    <row r="753" spans="1:1" ht="30">
      <c r="A753" s="7" t="s">
        <v>1412</v>
      </c>
    </row>
    <row r="754" spans="1:1" ht="30">
      <c r="A754" s="8" t="s">
        <v>1413</v>
      </c>
    </row>
    <row r="755" spans="1:1">
      <c r="A755" s="7" t="s">
        <v>1414</v>
      </c>
    </row>
    <row r="756" spans="1:1">
      <c r="A756" s="8" t="s">
        <v>1415</v>
      </c>
    </row>
    <row r="757" spans="1:1">
      <c r="A757" s="7" t="s">
        <v>1416</v>
      </c>
    </row>
    <row r="758" spans="1:1" ht="45">
      <c r="A758" s="8" t="s">
        <v>1417</v>
      </c>
    </row>
    <row r="759" spans="1:1" ht="30">
      <c r="A759" s="7" t="s">
        <v>1418</v>
      </c>
    </row>
    <row r="760" spans="1:1" ht="30">
      <c r="A760" s="8" t="s">
        <v>1419</v>
      </c>
    </row>
    <row r="761" spans="1:1" ht="30">
      <c r="A761" s="7" t="s">
        <v>1420</v>
      </c>
    </row>
    <row r="762" spans="1:1" ht="30">
      <c r="A762" s="8" t="s">
        <v>1421</v>
      </c>
    </row>
    <row r="763" spans="1:1" ht="30">
      <c r="A763" s="7" t="s">
        <v>1422</v>
      </c>
    </row>
    <row r="764" spans="1:1">
      <c r="A764" s="8" t="s">
        <v>1423</v>
      </c>
    </row>
    <row r="765" spans="1:1">
      <c r="A765" s="7" t="s">
        <v>1424</v>
      </c>
    </row>
    <row r="766" spans="1:1">
      <c r="A766" s="2" t="s">
        <v>1425</v>
      </c>
    </row>
    <row r="768" spans="1:1">
      <c r="A768" s="6" t="s">
        <v>1426</v>
      </c>
    </row>
    <row r="769" spans="1:1">
      <c r="A769" s="7" t="s">
        <v>1362</v>
      </c>
    </row>
    <row r="770" spans="1:1">
      <c r="A770" s="2" t="s">
        <v>1363</v>
      </c>
    </row>
    <row r="2020" spans="7689:7689" ht="15.75">
      <c r="KIS2020" s="385"/>
    </row>
    <row r="2021" spans="7689:7689" ht="15.75">
      <c r="KIS2021" s="386"/>
    </row>
    <row r="2022" spans="7689:7689" ht="15.75">
      <c r="KIS2022" s="386"/>
    </row>
    <row r="2023" spans="7689:7689" ht="15.75">
      <c r="KIS2023" s="386"/>
    </row>
    <row r="2024" spans="7689:7689" ht="15.75">
      <c r="KIS2024" s="386"/>
    </row>
    <row r="2025" spans="7689:7689" ht="15.75">
      <c r="KIS2025" s="386"/>
    </row>
    <row r="2026" spans="7689:7689" ht="15.75">
      <c r="KIS2026" s="386"/>
    </row>
    <row r="2027" spans="7689:7689" ht="15.75">
      <c r="KIS2027" s="386"/>
    </row>
    <row r="2028" spans="7689:7689" ht="15.75">
      <c r="KIS2028" s="386"/>
    </row>
    <row r="2029" spans="7689:7689" ht="15.75">
      <c r="KIS2029" s="386"/>
    </row>
    <row r="2030" spans="7689:7689" ht="15.75">
      <c r="KIS2030" s="386"/>
    </row>
    <row r="2031" spans="7689:7689" ht="15.75">
      <c r="KIS2031" s="386"/>
    </row>
    <row r="2032" spans="7689:7689" ht="15.75">
      <c r="KIS2032" s="386"/>
    </row>
    <row r="2033" spans="7689:7689" ht="15.75">
      <c r="KIS2033" s="386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54</vt:i4>
      </vt:variant>
    </vt:vector>
  </HeadingPairs>
  <TitlesOfParts>
    <vt:vector size="71" baseType="lpstr">
      <vt:lpstr>Arkusz IZ</vt:lpstr>
      <vt:lpstr>Dane projektu</vt:lpstr>
      <vt:lpstr>Fiszka projektu</vt:lpstr>
      <vt:lpstr>I. Informacje ogólne o projekci</vt:lpstr>
      <vt:lpstr>II. Identyfikacja Wnioskodawcy</vt:lpstr>
      <vt:lpstr>III. Cel i uzasadnienie realiza</vt:lpstr>
      <vt:lpstr>IV. Zdolność do realizacji</vt:lpstr>
      <vt:lpstr>V. Aspekty Finansowe</vt:lpstr>
      <vt:lpstr>Słowniki</vt:lpstr>
      <vt:lpstr>VI. Harmonogram płatności</vt:lpstr>
      <vt:lpstr>VII. Zgodność projektu</vt:lpstr>
      <vt:lpstr>VIII. Wskaźniki produktu</vt:lpstr>
      <vt:lpstr>VIII. Wskaźniki rezultatu</vt:lpstr>
      <vt:lpstr>IX. Powiazanie projektu</vt:lpstr>
      <vt:lpstr>X. Zakres R-F</vt:lpstr>
      <vt:lpstr>XI. Deklaracja wnioskodawcy</vt:lpstr>
      <vt:lpstr>XII. Załączniki</vt:lpstr>
      <vt:lpstr>bariera</vt:lpstr>
      <vt:lpstr>cbr</vt:lpstr>
      <vt:lpstr>dokrej</vt:lpstr>
      <vt:lpstr>dzialalnoscgosp</vt:lpstr>
      <vt:lpstr>formawlasnosci</vt:lpstr>
      <vt:lpstr>formwsp</vt:lpstr>
      <vt:lpstr>formwsp1</vt:lpstr>
      <vt:lpstr>formyzatrudnienia</vt:lpstr>
      <vt:lpstr>kategoriakosztow</vt:lpstr>
      <vt:lpstr>kis</vt:lpstr>
      <vt:lpstr>kis_2020</vt:lpstr>
      <vt:lpstr>kkk</vt:lpstr>
      <vt:lpstr>kkk_2020</vt:lpstr>
      <vt:lpstr>liczba</vt:lpstr>
      <vt:lpstr>nazwazadania</vt:lpstr>
      <vt:lpstr>nuts</vt:lpstr>
      <vt:lpstr>'Arkusz IZ'!Obszar_wydruku</vt:lpstr>
      <vt:lpstr>'Fiszka projektu'!Obszar_wydruku</vt:lpstr>
      <vt:lpstr>'I. Informacje ogólne o projekci'!Obszar_wydruku</vt:lpstr>
      <vt:lpstr>'II. Identyfikacja Wnioskodawcy'!Obszar_wydruku</vt:lpstr>
      <vt:lpstr>'III. Cel i uzasadnienie realiza'!Obszar_wydruku</vt:lpstr>
      <vt:lpstr>'IV. Zdolność do realizacji'!Obszar_wydruku</vt:lpstr>
      <vt:lpstr>'IX. Powiazanie projektu'!Obszar_wydruku</vt:lpstr>
      <vt:lpstr>'V. Aspekty Finansowe'!Obszar_wydruku</vt:lpstr>
      <vt:lpstr>'VI. Harmonogram płatności'!Obszar_wydruku</vt:lpstr>
      <vt:lpstr>'VII. Zgodność projektu'!Obszar_wydruku</vt:lpstr>
      <vt:lpstr>'VIII. Wskaźniki produktu'!Obszar_wydruku</vt:lpstr>
      <vt:lpstr>'VIII. Wskaźniki rezultatu'!Obszar_wydruku</vt:lpstr>
      <vt:lpstr>'X. Zakres R-F'!Obszar_wydruku</vt:lpstr>
      <vt:lpstr>'XII. Załączniki'!Obszar_wydruku</vt:lpstr>
      <vt:lpstr>oswpkt24</vt:lpstr>
      <vt:lpstr>oswpkt8</vt:lpstr>
      <vt:lpstr>pkd</vt:lpstr>
      <vt:lpstr>pozneutral</vt:lpstr>
      <vt:lpstr>rodzajplatnosci</vt:lpstr>
      <vt:lpstr>rodzajpodmiotu</vt:lpstr>
      <vt:lpstr>rodzajprzedsiebiorstwa</vt:lpstr>
      <vt:lpstr>sor</vt:lpstr>
      <vt:lpstr>sornd</vt:lpstr>
      <vt:lpstr>statdok</vt:lpstr>
      <vt:lpstr>status</vt:lpstr>
      <vt:lpstr>taknie</vt:lpstr>
      <vt:lpstr>takniecz</vt:lpstr>
      <vt:lpstr>takniend</vt:lpstr>
      <vt:lpstr>tn</vt:lpstr>
      <vt:lpstr>'VIII. Wskaźniki produktu'!Tytuły_wydruku</vt:lpstr>
      <vt:lpstr>'VIII. Wskaźniki rezultatu'!Tytuły_wydruku</vt:lpstr>
      <vt:lpstr>wielkosc</vt:lpstr>
      <vt:lpstr>wielkoscprzedsiebiorstwa</vt:lpstr>
      <vt:lpstr>wintel</vt:lpstr>
      <vt:lpstr>woj</vt:lpstr>
      <vt:lpstr>wojwoj</vt:lpstr>
      <vt:lpstr>wyksztalcenie</vt:lpstr>
      <vt:lpstr>zakresinterwencji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1/2.1/2020</dc:creator>
  <cp:lastModifiedBy>MFiPR</cp:lastModifiedBy>
  <cp:lastPrinted>2020-02-28T10:46:49Z</cp:lastPrinted>
  <dcterms:created xsi:type="dcterms:W3CDTF">2019-01-02T11:45:20Z</dcterms:created>
  <dcterms:modified xsi:type="dcterms:W3CDTF">2020-03-02T09:18:28Z</dcterms:modified>
</cp:coreProperties>
</file>